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İSMAİL BAŞARAN\2-DÜZCE (MUHASEBE)\2024\Aile  Yardımı İle İlgili Yazılar ve  Bordro\AİLE YARDIMI VE DİL TAZM. BORDROSU\"/>
    </mc:Choice>
  </mc:AlternateContent>
  <xr:revisionPtr revIDLastSave="0" documentId="13_ncr:1_{4502C590-8878-4177-9815-520C53A807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rdro" sheetId="1" r:id="rId1"/>
  </sheets>
  <definedNames>
    <definedName name="_xlnm.Print_Area" localSheetId="0">bordro!$A$104:$T$184</definedName>
    <definedName name="_xlnm.Print_Titles" localSheetId="0">bordro!$1:$7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3" i="1" l="1"/>
  <c r="Q163" i="1" s="1"/>
  <c r="K163" i="1"/>
  <c r="G163" i="1"/>
  <c r="E163" i="1"/>
  <c r="H163" i="1" s="1"/>
  <c r="S163" i="1" s="1"/>
  <c r="P162" i="1"/>
  <c r="Q162" i="1" s="1"/>
  <c r="K162" i="1"/>
  <c r="G162" i="1"/>
  <c r="E162" i="1"/>
  <c r="H162" i="1" s="1"/>
  <c r="S162" i="1" s="1"/>
  <c r="P161" i="1"/>
  <c r="Q161" i="1" s="1"/>
  <c r="K161" i="1"/>
  <c r="G161" i="1"/>
  <c r="E161" i="1"/>
  <c r="H161" i="1" s="1"/>
  <c r="S161" i="1" s="1"/>
  <c r="P160" i="1"/>
  <c r="Q160" i="1" s="1"/>
  <c r="K160" i="1"/>
  <c r="G160" i="1"/>
  <c r="E160" i="1"/>
  <c r="H160" i="1" s="1"/>
  <c r="S160" i="1" s="1"/>
  <c r="P159" i="1"/>
  <c r="Q159" i="1" s="1"/>
  <c r="K159" i="1"/>
  <c r="G159" i="1"/>
  <c r="E159" i="1"/>
  <c r="H159" i="1" s="1"/>
  <c r="S159" i="1" s="1"/>
  <c r="P158" i="1"/>
  <c r="Q158" i="1" s="1"/>
  <c r="K158" i="1"/>
  <c r="G158" i="1"/>
  <c r="E158" i="1"/>
  <c r="H158" i="1" s="1"/>
  <c r="S158" i="1" s="1"/>
  <c r="P157" i="1"/>
  <c r="Q157" i="1" s="1"/>
  <c r="K157" i="1"/>
  <c r="G157" i="1"/>
  <c r="E157" i="1"/>
  <c r="H157" i="1" s="1"/>
  <c r="S157" i="1" s="1"/>
  <c r="P156" i="1"/>
  <c r="Q156" i="1" s="1"/>
  <c r="K156" i="1"/>
  <c r="G156" i="1"/>
  <c r="E156" i="1"/>
  <c r="H156" i="1" s="1"/>
  <c r="S156" i="1" s="1"/>
  <c r="P155" i="1"/>
  <c r="Q155" i="1" s="1"/>
  <c r="K155" i="1"/>
  <c r="G155" i="1"/>
  <c r="E155" i="1"/>
  <c r="H155" i="1" s="1"/>
  <c r="S155" i="1" s="1"/>
  <c r="P154" i="1"/>
  <c r="Q154" i="1" s="1"/>
  <c r="K154" i="1"/>
  <c r="G154" i="1"/>
  <c r="E154" i="1"/>
  <c r="H154" i="1" s="1"/>
  <c r="S154" i="1" s="1"/>
  <c r="P153" i="1"/>
  <c r="Q153" i="1" s="1"/>
  <c r="K153" i="1"/>
  <c r="G153" i="1"/>
  <c r="E153" i="1"/>
  <c r="H153" i="1" s="1"/>
  <c r="S153" i="1" s="1"/>
  <c r="P152" i="1"/>
  <c r="Q152" i="1" s="1"/>
  <c r="K152" i="1"/>
  <c r="G152" i="1"/>
  <c r="E152" i="1"/>
  <c r="H152" i="1" s="1"/>
  <c r="S152" i="1" s="1"/>
  <c r="P151" i="1"/>
  <c r="Q151" i="1" s="1"/>
  <c r="K151" i="1"/>
  <c r="G151" i="1"/>
  <c r="E151" i="1"/>
  <c r="H151" i="1" s="1"/>
  <c r="S151" i="1" s="1"/>
  <c r="P150" i="1"/>
  <c r="Q150" i="1" s="1"/>
  <c r="K150" i="1"/>
  <c r="G150" i="1"/>
  <c r="E150" i="1"/>
  <c r="H150" i="1" s="1"/>
  <c r="S150" i="1" s="1"/>
  <c r="P149" i="1"/>
  <c r="Q149" i="1" s="1"/>
  <c r="K149" i="1"/>
  <c r="G149" i="1"/>
  <c r="E149" i="1"/>
  <c r="H149" i="1" s="1"/>
  <c r="S149" i="1" s="1"/>
  <c r="P148" i="1"/>
  <c r="Q148" i="1" s="1"/>
  <c r="K148" i="1"/>
  <c r="G148" i="1"/>
  <c r="E148" i="1"/>
  <c r="H148" i="1" s="1"/>
  <c r="S148" i="1" s="1"/>
  <c r="P147" i="1"/>
  <c r="Q147" i="1" s="1"/>
  <c r="K147" i="1"/>
  <c r="G147" i="1"/>
  <c r="E147" i="1"/>
  <c r="H147" i="1" s="1"/>
  <c r="S147" i="1" s="1"/>
  <c r="P146" i="1"/>
  <c r="Q146" i="1" s="1"/>
  <c r="K146" i="1"/>
  <c r="G146" i="1"/>
  <c r="E146" i="1"/>
  <c r="H146" i="1" s="1"/>
  <c r="S146" i="1" s="1"/>
  <c r="P145" i="1"/>
  <c r="Q145" i="1" s="1"/>
  <c r="K145" i="1"/>
  <c r="G145" i="1"/>
  <c r="E145" i="1"/>
  <c r="H145" i="1" s="1"/>
  <c r="S145" i="1" s="1"/>
  <c r="P144" i="1"/>
  <c r="Q144" i="1" s="1"/>
  <c r="K144" i="1"/>
  <c r="G144" i="1"/>
  <c r="E144" i="1"/>
  <c r="H144" i="1" s="1"/>
  <c r="S144" i="1" s="1"/>
  <c r="P143" i="1"/>
  <c r="Q143" i="1" s="1"/>
  <c r="K143" i="1"/>
  <c r="G143" i="1"/>
  <c r="E143" i="1"/>
  <c r="H143" i="1" s="1"/>
  <c r="S143" i="1" s="1"/>
  <c r="P142" i="1"/>
  <c r="Q142" i="1" s="1"/>
  <c r="K142" i="1"/>
  <c r="G142" i="1"/>
  <c r="E142" i="1"/>
  <c r="H142" i="1" s="1"/>
  <c r="S142" i="1" s="1"/>
  <c r="P141" i="1"/>
  <c r="Q141" i="1" s="1"/>
  <c r="K141" i="1"/>
  <c r="G141" i="1"/>
  <c r="E141" i="1"/>
  <c r="H141" i="1" s="1"/>
  <c r="S141" i="1" s="1"/>
  <c r="P140" i="1"/>
  <c r="Q140" i="1" s="1"/>
  <c r="K140" i="1"/>
  <c r="G140" i="1"/>
  <c r="E140" i="1"/>
  <c r="H140" i="1" s="1"/>
  <c r="S140" i="1" s="1"/>
  <c r="R155" i="1" l="1"/>
  <c r="T155" i="1" s="1"/>
  <c r="R152" i="1"/>
  <c r="T152" i="1" s="1"/>
  <c r="R158" i="1"/>
  <c r="T158" i="1" s="1"/>
  <c r="R161" i="1"/>
  <c r="T161" i="1" s="1"/>
  <c r="X161" i="1" s="1"/>
  <c r="R153" i="1"/>
  <c r="T153" i="1" s="1"/>
  <c r="R156" i="1"/>
  <c r="T156" i="1" s="1"/>
  <c r="R159" i="1"/>
  <c r="T159" i="1" s="1"/>
  <c r="R162" i="1"/>
  <c r="T162" i="1" s="1"/>
  <c r="X162" i="1" s="1"/>
  <c r="R154" i="1"/>
  <c r="T154" i="1" s="1"/>
  <c r="R157" i="1"/>
  <c r="T157" i="1" s="1"/>
  <c r="R160" i="1"/>
  <c r="T160" i="1" s="1"/>
  <c r="X160" i="1" s="1"/>
  <c r="R163" i="1"/>
  <c r="T163" i="1" s="1"/>
  <c r="X163" i="1" s="1"/>
  <c r="R140" i="1"/>
  <c r="T140" i="1" s="1"/>
  <c r="R141" i="1"/>
  <c r="T141" i="1" s="1"/>
  <c r="R142" i="1"/>
  <c r="T142" i="1" s="1"/>
  <c r="R143" i="1"/>
  <c r="T143" i="1" s="1"/>
  <c r="R144" i="1"/>
  <c r="T144" i="1" s="1"/>
  <c r="R145" i="1"/>
  <c r="T145" i="1" s="1"/>
  <c r="R146" i="1"/>
  <c r="T146" i="1" s="1"/>
  <c r="R147" i="1"/>
  <c r="T147" i="1" s="1"/>
  <c r="R148" i="1"/>
  <c r="T148" i="1" s="1"/>
  <c r="R149" i="1"/>
  <c r="T149" i="1" s="1"/>
  <c r="R150" i="1"/>
  <c r="T150" i="1" s="1"/>
  <c r="R151" i="1"/>
  <c r="T151" i="1" s="1"/>
  <c r="N176" i="1"/>
  <c r="O176" i="1"/>
  <c r="M176" i="1"/>
  <c r="W157" i="1" l="1"/>
  <c r="X157" i="1" s="1"/>
  <c r="Y157" i="1" s="1"/>
  <c r="Y163" i="1"/>
  <c r="W163" i="1"/>
  <c r="W154" i="1"/>
  <c r="X154" i="1" s="1"/>
  <c r="Y154" i="1" s="1"/>
  <c r="Y162" i="1"/>
  <c r="W162" i="1"/>
  <c r="W156" i="1"/>
  <c r="X156" i="1" s="1"/>
  <c r="Y156" i="1" s="1"/>
  <c r="W153" i="1"/>
  <c r="X153" i="1" s="1"/>
  <c r="Y153" i="1" s="1"/>
  <c r="Y161" i="1"/>
  <c r="W161" i="1"/>
  <c r="W158" i="1"/>
  <c r="X158" i="1" s="1"/>
  <c r="Y158" i="1" s="1"/>
  <c r="Y160" i="1"/>
  <c r="W160" i="1"/>
  <c r="W159" i="1"/>
  <c r="W152" i="1"/>
  <c r="X152" i="1" s="1"/>
  <c r="Y152" i="1" s="1"/>
  <c r="W155" i="1"/>
  <c r="X155" i="1" s="1"/>
  <c r="Y155" i="1" s="1"/>
  <c r="X151" i="1"/>
  <c r="Y151" i="1" s="1"/>
  <c r="W151" i="1"/>
  <c r="X147" i="1"/>
  <c r="Y147" i="1" s="1"/>
  <c r="W147" i="1"/>
  <c r="X143" i="1"/>
  <c r="Y143" i="1" s="1"/>
  <c r="W143" i="1"/>
  <c r="X150" i="1"/>
  <c r="Y150" i="1" s="1"/>
  <c r="W150" i="1"/>
  <c r="X146" i="1"/>
  <c r="Y146" i="1" s="1"/>
  <c r="W146" i="1"/>
  <c r="X142" i="1"/>
  <c r="Y142" i="1" s="1"/>
  <c r="W142" i="1"/>
  <c r="X149" i="1"/>
  <c r="Y149" i="1" s="1"/>
  <c r="W149" i="1"/>
  <c r="X145" i="1"/>
  <c r="Y145" i="1" s="1"/>
  <c r="W145" i="1"/>
  <c r="X141" i="1"/>
  <c r="Y141" i="1" s="1"/>
  <c r="W141" i="1"/>
  <c r="X148" i="1"/>
  <c r="Y148" i="1" s="1"/>
  <c r="W148" i="1"/>
  <c r="X144" i="1"/>
  <c r="Y144" i="1" s="1"/>
  <c r="W144" i="1"/>
  <c r="X140" i="1"/>
  <c r="Y140" i="1" s="1"/>
  <c r="W140" i="1"/>
  <c r="E9" i="1"/>
  <c r="G9" i="1"/>
  <c r="P9" i="1"/>
  <c r="E10" i="1"/>
  <c r="G10" i="1"/>
  <c r="P10" i="1"/>
  <c r="E11" i="1"/>
  <c r="G11" i="1"/>
  <c r="P11" i="1"/>
  <c r="E12" i="1"/>
  <c r="G12" i="1"/>
  <c r="P12" i="1"/>
  <c r="E13" i="1"/>
  <c r="G13" i="1"/>
  <c r="P13" i="1"/>
  <c r="E14" i="1"/>
  <c r="G14" i="1"/>
  <c r="K14" i="1"/>
  <c r="P14" i="1"/>
  <c r="Q14" i="1" s="1"/>
  <c r="E15" i="1"/>
  <c r="G15" i="1"/>
  <c r="P15" i="1"/>
  <c r="E16" i="1"/>
  <c r="G16" i="1"/>
  <c r="P16" i="1"/>
  <c r="E17" i="1"/>
  <c r="G17" i="1"/>
  <c r="P17" i="1"/>
  <c r="E18" i="1"/>
  <c r="G18" i="1"/>
  <c r="P18" i="1"/>
  <c r="E19" i="1"/>
  <c r="G19" i="1"/>
  <c r="P19" i="1"/>
  <c r="E20" i="1"/>
  <c r="G20" i="1"/>
  <c r="H20" i="1" s="1"/>
  <c r="S20" i="1" s="1"/>
  <c r="K20" i="1"/>
  <c r="P20" i="1"/>
  <c r="Q20" i="1" s="1"/>
  <c r="E21" i="1"/>
  <c r="G21" i="1"/>
  <c r="P21" i="1"/>
  <c r="E22" i="1"/>
  <c r="G22" i="1"/>
  <c r="P22" i="1"/>
  <c r="E23" i="1"/>
  <c r="G23" i="1"/>
  <c r="P23" i="1"/>
  <c r="E24" i="1"/>
  <c r="G24" i="1"/>
  <c r="P24" i="1"/>
  <c r="E25" i="1"/>
  <c r="G25" i="1"/>
  <c r="P25" i="1"/>
  <c r="E26" i="1"/>
  <c r="G26" i="1"/>
  <c r="K26" i="1"/>
  <c r="P26" i="1"/>
  <c r="Q26" i="1" s="1"/>
  <c r="E27" i="1"/>
  <c r="G27" i="1"/>
  <c r="P27" i="1"/>
  <c r="E28" i="1"/>
  <c r="G28" i="1"/>
  <c r="P28" i="1"/>
  <c r="E29" i="1"/>
  <c r="G29" i="1"/>
  <c r="P29" i="1"/>
  <c r="E30" i="1"/>
  <c r="G30" i="1"/>
  <c r="P30" i="1"/>
  <c r="E31" i="1"/>
  <c r="G31" i="1"/>
  <c r="P31" i="1"/>
  <c r="E32" i="1"/>
  <c r="G32" i="1"/>
  <c r="K32" i="1"/>
  <c r="P32" i="1"/>
  <c r="Q32" i="1" s="1"/>
  <c r="E33" i="1"/>
  <c r="G33" i="1"/>
  <c r="P33" i="1"/>
  <c r="E34" i="1"/>
  <c r="G34" i="1"/>
  <c r="P34" i="1"/>
  <c r="E35" i="1"/>
  <c r="G35" i="1"/>
  <c r="P35" i="1"/>
  <c r="E36" i="1"/>
  <c r="G36" i="1"/>
  <c r="P36" i="1"/>
  <c r="E37" i="1"/>
  <c r="G37" i="1"/>
  <c r="P37" i="1"/>
  <c r="E38" i="1"/>
  <c r="G38" i="1"/>
  <c r="K38" i="1"/>
  <c r="P38" i="1"/>
  <c r="Q38" i="1" s="1"/>
  <c r="E39" i="1"/>
  <c r="G39" i="1"/>
  <c r="P39" i="1"/>
  <c r="E40" i="1"/>
  <c r="G40" i="1"/>
  <c r="P40" i="1"/>
  <c r="E41" i="1"/>
  <c r="G41" i="1"/>
  <c r="P41" i="1"/>
  <c r="E42" i="1"/>
  <c r="G42" i="1"/>
  <c r="P42" i="1"/>
  <c r="E43" i="1"/>
  <c r="G43" i="1"/>
  <c r="P43" i="1"/>
  <c r="E44" i="1"/>
  <c r="G44" i="1"/>
  <c r="K44" i="1"/>
  <c r="P44" i="1"/>
  <c r="Q44" i="1" s="1"/>
  <c r="E45" i="1"/>
  <c r="G45" i="1"/>
  <c r="K45" i="1"/>
  <c r="P45" i="1"/>
  <c r="Q45" i="1" s="1"/>
  <c r="E46" i="1"/>
  <c r="G46" i="1"/>
  <c r="K46" i="1"/>
  <c r="P46" i="1"/>
  <c r="Q46" i="1" s="1"/>
  <c r="E47" i="1"/>
  <c r="G47" i="1"/>
  <c r="K47" i="1"/>
  <c r="P47" i="1"/>
  <c r="Q47" i="1" s="1"/>
  <c r="E48" i="1"/>
  <c r="G48" i="1"/>
  <c r="K48" i="1"/>
  <c r="P48" i="1"/>
  <c r="Q48" i="1" s="1"/>
  <c r="E49" i="1"/>
  <c r="G49" i="1"/>
  <c r="K49" i="1"/>
  <c r="P49" i="1"/>
  <c r="Q49" i="1" s="1"/>
  <c r="E50" i="1"/>
  <c r="G50" i="1"/>
  <c r="K50" i="1"/>
  <c r="P50" i="1"/>
  <c r="Q50" i="1" s="1"/>
  <c r="E51" i="1"/>
  <c r="G51" i="1"/>
  <c r="K51" i="1"/>
  <c r="P51" i="1"/>
  <c r="Q51" i="1" s="1"/>
  <c r="E52" i="1"/>
  <c r="G52" i="1"/>
  <c r="K52" i="1"/>
  <c r="P52" i="1"/>
  <c r="Q52" i="1" s="1"/>
  <c r="E53" i="1"/>
  <c r="G53" i="1"/>
  <c r="K53" i="1"/>
  <c r="P53" i="1"/>
  <c r="Q53" i="1" s="1"/>
  <c r="E54" i="1"/>
  <c r="G54" i="1"/>
  <c r="K54" i="1"/>
  <c r="P54" i="1"/>
  <c r="Q54" i="1" s="1"/>
  <c r="E55" i="1"/>
  <c r="G55" i="1"/>
  <c r="K55" i="1"/>
  <c r="P55" i="1"/>
  <c r="Q55" i="1" s="1"/>
  <c r="E56" i="1"/>
  <c r="G56" i="1"/>
  <c r="K56" i="1"/>
  <c r="P56" i="1"/>
  <c r="Q56" i="1" s="1"/>
  <c r="E57" i="1"/>
  <c r="G57" i="1"/>
  <c r="K57" i="1"/>
  <c r="P57" i="1"/>
  <c r="Q57" i="1" s="1"/>
  <c r="E58" i="1"/>
  <c r="G58" i="1"/>
  <c r="K58" i="1"/>
  <c r="P58" i="1"/>
  <c r="Q58" i="1" s="1"/>
  <c r="E59" i="1"/>
  <c r="G59" i="1"/>
  <c r="K59" i="1"/>
  <c r="P59" i="1"/>
  <c r="Q59" i="1" s="1"/>
  <c r="E60" i="1"/>
  <c r="G60" i="1"/>
  <c r="K60" i="1"/>
  <c r="P60" i="1"/>
  <c r="Q60" i="1" s="1"/>
  <c r="E61" i="1"/>
  <c r="G61" i="1"/>
  <c r="K61" i="1"/>
  <c r="P61" i="1"/>
  <c r="Q61" i="1" s="1"/>
  <c r="E62" i="1"/>
  <c r="G62" i="1"/>
  <c r="K62" i="1"/>
  <c r="P62" i="1"/>
  <c r="Q62" i="1" s="1"/>
  <c r="E63" i="1"/>
  <c r="G63" i="1"/>
  <c r="K63" i="1"/>
  <c r="P63" i="1"/>
  <c r="Q63" i="1" s="1"/>
  <c r="E64" i="1"/>
  <c r="G64" i="1"/>
  <c r="K64" i="1"/>
  <c r="P64" i="1"/>
  <c r="Q64" i="1" s="1"/>
  <c r="E65" i="1"/>
  <c r="G65" i="1"/>
  <c r="K65" i="1"/>
  <c r="P65" i="1"/>
  <c r="Q65" i="1" s="1"/>
  <c r="E66" i="1"/>
  <c r="G66" i="1"/>
  <c r="K66" i="1"/>
  <c r="P66" i="1"/>
  <c r="Q66" i="1" s="1"/>
  <c r="E67" i="1"/>
  <c r="G67" i="1"/>
  <c r="K67" i="1"/>
  <c r="P67" i="1"/>
  <c r="Q67" i="1" s="1"/>
  <c r="E68" i="1"/>
  <c r="G68" i="1"/>
  <c r="K68" i="1"/>
  <c r="P68" i="1"/>
  <c r="Q68" i="1" s="1"/>
  <c r="E69" i="1"/>
  <c r="G69" i="1"/>
  <c r="K69" i="1"/>
  <c r="P69" i="1"/>
  <c r="Q69" i="1" s="1"/>
  <c r="E70" i="1"/>
  <c r="G70" i="1"/>
  <c r="K70" i="1"/>
  <c r="P70" i="1"/>
  <c r="Q70" i="1" s="1"/>
  <c r="E71" i="1"/>
  <c r="G71" i="1"/>
  <c r="K71" i="1"/>
  <c r="P71" i="1"/>
  <c r="Q71" i="1" s="1"/>
  <c r="E72" i="1"/>
  <c r="G72" i="1"/>
  <c r="K72" i="1"/>
  <c r="P72" i="1"/>
  <c r="Q72" i="1" s="1"/>
  <c r="E73" i="1"/>
  <c r="G73" i="1"/>
  <c r="K73" i="1"/>
  <c r="P73" i="1"/>
  <c r="Q73" i="1" s="1"/>
  <c r="E74" i="1"/>
  <c r="G74" i="1"/>
  <c r="K74" i="1"/>
  <c r="P74" i="1"/>
  <c r="Q74" i="1" s="1"/>
  <c r="E75" i="1"/>
  <c r="G75" i="1"/>
  <c r="K75" i="1"/>
  <c r="P75" i="1"/>
  <c r="Q75" i="1" s="1"/>
  <c r="E76" i="1"/>
  <c r="G76" i="1"/>
  <c r="K76" i="1"/>
  <c r="P76" i="1"/>
  <c r="Q76" i="1" s="1"/>
  <c r="E77" i="1"/>
  <c r="G77" i="1"/>
  <c r="K77" i="1"/>
  <c r="P77" i="1"/>
  <c r="Q77" i="1" s="1"/>
  <c r="E78" i="1"/>
  <c r="G78" i="1"/>
  <c r="K78" i="1"/>
  <c r="P78" i="1"/>
  <c r="Q78" i="1" s="1"/>
  <c r="E79" i="1"/>
  <c r="G79" i="1"/>
  <c r="K79" i="1"/>
  <c r="P79" i="1"/>
  <c r="Q79" i="1" s="1"/>
  <c r="E80" i="1"/>
  <c r="G80" i="1"/>
  <c r="K80" i="1"/>
  <c r="P80" i="1"/>
  <c r="Q80" i="1" s="1"/>
  <c r="E81" i="1"/>
  <c r="G81" i="1"/>
  <c r="K81" i="1"/>
  <c r="P81" i="1"/>
  <c r="Q81" i="1" s="1"/>
  <c r="E82" i="1"/>
  <c r="G82" i="1"/>
  <c r="K82" i="1"/>
  <c r="P82" i="1"/>
  <c r="Q82" i="1" s="1"/>
  <c r="E83" i="1"/>
  <c r="G83" i="1"/>
  <c r="K83" i="1"/>
  <c r="P83" i="1"/>
  <c r="Q83" i="1" s="1"/>
  <c r="E84" i="1"/>
  <c r="G84" i="1"/>
  <c r="K84" i="1"/>
  <c r="P84" i="1"/>
  <c r="Q84" i="1" s="1"/>
  <c r="E85" i="1"/>
  <c r="G85" i="1"/>
  <c r="H85" i="1" s="1"/>
  <c r="S85" i="1" s="1"/>
  <c r="K85" i="1"/>
  <c r="P85" i="1"/>
  <c r="Q85" i="1" s="1"/>
  <c r="E86" i="1"/>
  <c r="G86" i="1"/>
  <c r="K86" i="1"/>
  <c r="P86" i="1"/>
  <c r="Q86" i="1" s="1"/>
  <c r="E87" i="1"/>
  <c r="G87" i="1"/>
  <c r="K87" i="1"/>
  <c r="P87" i="1"/>
  <c r="Q87" i="1" s="1"/>
  <c r="E88" i="1"/>
  <c r="G88" i="1"/>
  <c r="K88" i="1"/>
  <c r="P88" i="1"/>
  <c r="Q88" i="1" s="1"/>
  <c r="E89" i="1"/>
  <c r="G89" i="1"/>
  <c r="K89" i="1"/>
  <c r="P89" i="1"/>
  <c r="Q89" i="1" s="1"/>
  <c r="E90" i="1"/>
  <c r="G90" i="1"/>
  <c r="H90" i="1" s="1"/>
  <c r="S90" i="1" s="1"/>
  <c r="K90" i="1"/>
  <c r="P90" i="1"/>
  <c r="Q90" i="1" s="1"/>
  <c r="E91" i="1"/>
  <c r="G91" i="1"/>
  <c r="K91" i="1"/>
  <c r="P91" i="1"/>
  <c r="Q91" i="1" s="1"/>
  <c r="E92" i="1"/>
  <c r="G92" i="1"/>
  <c r="K92" i="1"/>
  <c r="P92" i="1"/>
  <c r="Q92" i="1" s="1"/>
  <c r="E93" i="1"/>
  <c r="G93" i="1"/>
  <c r="K93" i="1"/>
  <c r="P93" i="1"/>
  <c r="Q93" i="1" s="1"/>
  <c r="E94" i="1"/>
  <c r="G94" i="1"/>
  <c r="H94" i="1" s="1"/>
  <c r="S94" i="1" s="1"/>
  <c r="K94" i="1"/>
  <c r="P94" i="1"/>
  <c r="Q94" i="1" s="1"/>
  <c r="E95" i="1"/>
  <c r="G95" i="1"/>
  <c r="K95" i="1"/>
  <c r="P95" i="1"/>
  <c r="Q95" i="1" s="1"/>
  <c r="E96" i="1"/>
  <c r="G96" i="1"/>
  <c r="K96" i="1"/>
  <c r="P96" i="1"/>
  <c r="Q96" i="1" s="1"/>
  <c r="E97" i="1"/>
  <c r="G97" i="1"/>
  <c r="K97" i="1"/>
  <c r="P97" i="1"/>
  <c r="Q97" i="1" s="1"/>
  <c r="E98" i="1"/>
  <c r="G98" i="1"/>
  <c r="K98" i="1"/>
  <c r="P98" i="1"/>
  <c r="Q98" i="1" s="1"/>
  <c r="E99" i="1"/>
  <c r="G99" i="1"/>
  <c r="K99" i="1"/>
  <c r="P99" i="1"/>
  <c r="Q99" i="1" s="1"/>
  <c r="E100" i="1"/>
  <c r="G100" i="1"/>
  <c r="K100" i="1"/>
  <c r="P100" i="1"/>
  <c r="Q100" i="1" s="1"/>
  <c r="E101" i="1"/>
  <c r="G101" i="1"/>
  <c r="K101" i="1"/>
  <c r="P101" i="1"/>
  <c r="Q101" i="1" s="1"/>
  <c r="E102" i="1"/>
  <c r="G102" i="1"/>
  <c r="H102" i="1" s="1"/>
  <c r="S102" i="1" s="1"/>
  <c r="K102" i="1"/>
  <c r="P102" i="1"/>
  <c r="Q102" i="1" s="1"/>
  <c r="E103" i="1"/>
  <c r="G103" i="1"/>
  <c r="K103" i="1"/>
  <c r="P103" i="1"/>
  <c r="Q103" i="1" s="1"/>
  <c r="E104" i="1"/>
  <c r="G104" i="1"/>
  <c r="K104" i="1"/>
  <c r="P104" i="1"/>
  <c r="Q104" i="1" s="1"/>
  <c r="E105" i="1"/>
  <c r="G105" i="1"/>
  <c r="K105" i="1"/>
  <c r="P105" i="1"/>
  <c r="Q105" i="1" s="1"/>
  <c r="E106" i="1"/>
  <c r="G106" i="1"/>
  <c r="H106" i="1" s="1"/>
  <c r="S106" i="1" s="1"/>
  <c r="K106" i="1"/>
  <c r="P106" i="1"/>
  <c r="Q106" i="1" s="1"/>
  <c r="E107" i="1"/>
  <c r="G107" i="1"/>
  <c r="K107" i="1"/>
  <c r="P107" i="1"/>
  <c r="Q107" i="1" s="1"/>
  <c r="E108" i="1"/>
  <c r="G108" i="1"/>
  <c r="K108" i="1"/>
  <c r="P108" i="1"/>
  <c r="Q108" i="1" s="1"/>
  <c r="E109" i="1"/>
  <c r="G109" i="1"/>
  <c r="K109" i="1"/>
  <c r="P109" i="1"/>
  <c r="Q109" i="1" s="1"/>
  <c r="E110" i="1"/>
  <c r="G110" i="1"/>
  <c r="K110" i="1"/>
  <c r="P110" i="1"/>
  <c r="Q110" i="1" s="1"/>
  <c r="E111" i="1"/>
  <c r="G111" i="1"/>
  <c r="K111" i="1"/>
  <c r="P111" i="1"/>
  <c r="Q111" i="1" s="1"/>
  <c r="E112" i="1"/>
  <c r="G112" i="1"/>
  <c r="K112" i="1"/>
  <c r="P112" i="1"/>
  <c r="Q112" i="1" s="1"/>
  <c r="E113" i="1"/>
  <c r="G113" i="1"/>
  <c r="K113" i="1"/>
  <c r="P113" i="1"/>
  <c r="Q113" i="1" s="1"/>
  <c r="E114" i="1"/>
  <c r="G114" i="1"/>
  <c r="K114" i="1"/>
  <c r="P114" i="1"/>
  <c r="Q114" i="1" s="1"/>
  <c r="E115" i="1"/>
  <c r="G115" i="1"/>
  <c r="K115" i="1"/>
  <c r="P115" i="1"/>
  <c r="Q115" i="1" s="1"/>
  <c r="E116" i="1"/>
  <c r="G116" i="1"/>
  <c r="K116" i="1"/>
  <c r="P116" i="1"/>
  <c r="Q116" i="1" s="1"/>
  <c r="E117" i="1"/>
  <c r="G117" i="1"/>
  <c r="K117" i="1"/>
  <c r="P117" i="1"/>
  <c r="Q117" i="1" s="1"/>
  <c r="E118" i="1"/>
  <c r="G118" i="1"/>
  <c r="K118" i="1"/>
  <c r="P118" i="1"/>
  <c r="Q118" i="1" s="1"/>
  <c r="E119" i="1"/>
  <c r="G119" i="1"/>
  <c r="K119" i="1"/>
  <c r="P119" i="1"/>
  <c r="Q119" i="1" s="1"/>
  <c r="E120" i="1"/>
  <c r="G120" i="1"/>
  <c r="K120" i="1"/>
  <c r="P120" i="1"/>
  <c r="Q120" i="1" s="1"/>
  <c r="E121" i="1"/>
  <c r="G121" i="1"/>
  <c r="K121" i="1"/>
  <c r="P121" i="1"/>
  <c r="Q121" i="1" s="1"/>
  <c r="E122" i="1"/>
  <c r="G122" i="1"/>
  <c r="K122" i="1"/>
  <c r="P122" i="1"/>
  <c r="Q122" i="1" s="1"/>
  <c r="E123" i="1"/>
  <c r="G123" i="1"/>
  <c r="K123" i="1"/>
  <c r="P123" i="1"/>
  <c r="Q123" i="1" s="1"/>
  <c r="E124" i="1"/>
  <c r="G124" i="1"/>
  <c r="K124" i="1"/>
  <c r="P124" i="1"/>
  <c r="Q124" i="1" s="1"/>
  <c r="E125" i="1"/>
  <c r="G125" i="1"/>
  <c r="K125" i="1"/>
  <c r="P125" i="1"/>
  <c r="Q125" i="1" s="1"/>
  <c r="E126" i="1"/>
  <c r="G126" i="1"/>
  <c r="H126" i="1" s="1"/>
  <c r="S126" i="1" s="1"/>
  <c r="K126" i="1"/>
  <c r="P126" i="1"/>
  <c r="Q126" i="1" s="1"/>
  <c r="E127" i="1"/>
  <c r="G127" i="1"/>
  <c r="K127" i="1"/>
  <c r="P127" i="1"/>
  <c r="Q127" i="1" s="1"/>
  <c r="E128" i="1"/>
  <c r="G128" i="1"/>
  <c r="K128" i="1"/>
  <c r="P128" i="1"/>
  <c r="Q128" i="1" s="1"/>
  <c r="E129" i="1"/>
  <c r="G129" i="1"/>
  <c r="K129" i="1"/>
  <c r="P129" i="1"/>
  <c r="Q129" i="1" s="1"/>
  <c r="E130" i="1"/>
  <c r="G130" i="1"/>
  <c r="K130" i="1"/>
  <c r="P130" i="1"/>
  <c r="Q130" i="1" s="1"/>
  <c r="E131" i="1"/>
  <c r="G131" i="1"/>
  <c r="K131" i="1"/>
  <c r="P131" i="1"/>
  <c r="Q131" i="1" s="1"/>
  <c r="E132" i="1"/>
  <c r="G132" i="1"/>
  <c r="K132" i="1"/>
  <c r="P132" i="1"/>
  <c r="Q132" i="1" s="1"/>
  <c r="E133" i="1"/>
  <c r="G133" i="1"/>
  <c r="K133" i="1"/>
  <c r="P133" i="1"/>
  <c r="Q133" i="1" s="1"/>
  <c r="E134" i="1"/>
  <c r="G134" i="1"/>
  <c r="K134" i="1"/>
  <c r="P134" i="1"/>
  <c r="Q134" i="1" s="1"/>
  <c r="E135" i="1"/>
  <c r="G135" i="1"/>
  <c r="K135" i="1"/>
  <c r="P135" i="1"/>
  <c r="Q135" i="1" s="1"/>
  <c r="E136" i="1"/>
  <c r="G136" i="1"/>
  <c r="K136" i="1"/>
  <c r="P136" i="1"/>
  <c r="Q136" i="1" s="1"/>
  <c r="E137" i="1"/>
  <c r="G137" i="1"/>
  <c r="K137" i="1"/>
  <c r="P137" i="1"/>
  <c r="Q137" i="1" s="1"/>
  <c r="E138" i="1"/>
  <c r="G138" i="1"/>
  <c r="K138" i="1"/>
  <c r="P138" i="1"/>
  <c r="Q138" i="1" s="1"/>
  <c r="E139" i="1"/>
  <c r="G139" i="1"/>
  <c r="K139" i="1"/>
  <c r="P139" i="1"/>
  <c r="Q139" i="1" s="1"/>
  <c r="E164" i="1"/>
  <c r="G164" i="1"/>
  <c r="K164" i="1"/>
  <c r="P164" i="1"/>
  <c r="Q164" i="1" s="1"/>
  <c r="E165" i="1"/>
  <c r="G165" i="1"/>
  <c r="K165" i="1"/>
  <c r="P165" i="1"/>
  <c r="Q165" i="1" s="1"/>
  <c r="E166" i="1"/>
  <c r="G166" i="1"/>
  <c r="K166" i="1"/>
  <c r="P166" i="1"/>
  <c r="Q166" i="1" s="1"/>
  <c r="E167" i="1"/>
  <c r="G167" i="1"/>
  <c r="K167" i="1"/>
  <c r="P167" i="1"/>
  <c r="Q167" i="1" s="1"/>
  <c r="E168" i="1"/>
  <c r="G168" i="1"/>
  <c r="K168" i="1"/>
  <c r="P168" i="1"/>
  <c r="Q168" i="1" s="1"/>
  <c r="E169" i="1"/>
  <c r="G169" i="1"/>
  <c r="K169" i="1"/>
  <c r="P169" i="1"/>
  <c r="Q169" i="1" s="1"/>
  <c r="E170" i="1"/>
  <c r="G170" i="1"/>
  <c r="K170" i="1"/>
  <c r="P170" i="1"/>
  <c r="Q170" i="1" s="1"/>
  <c r="E171" i="1"/>
  <c r="G171" i="1"/>
  <c r="K171" i="1"/>
  <c r="P171" i="1"/>
  <c r="Q171" i="1" s="1"/>
  <c r="E172" i="1"/>
  <c r="G172" i="1"/>
  <c r="K172" i="1"/>
  <c r="P172" i="1"/>
  <c r="Q172" i="1" s="1"/>
  <c r="E173" i="1"/>
  <c r="G173" i="1"/>
  <c r="K173" i="1"/>
  <c r="P173" i="1"/>
  <c r="Q173" i="1" s="1"/>
  <c r="E174" i="1"/>
  <c r="G174" i="1"/>
  <c r="H174" i="1" s="1"/>
  <c r="S174" i="1" s="1"/>
  <c r="K174" i="1"/>
  <c r="P174" i="1"/>
  <c r="Q174" i="1" s="1"/>
  <c r="X159" i="1" l="1"/>
  <c r="Y159" i="1" s="1"/>
  <c r="H14" i="1"/>
  <c r="S14" i="1" s="1"/>
  <c r="H45" i="1"/>
  <c r="S45" i="1" s="1"/>
  <c r="H113" i="1"/>
  <c r="S113" i="1" s="1"/>
  <c r="H110" i="1"/>
  <c r="S110" i="1" s="1"/>
  <c r="H98" i="1"/>
  <c r="S98" i="1" s="1"/>
  <c r="R174" i="1"/>
  <c r="T174" i="1" s="1"/>
  <c r="X174" i="1" s="1"/>
  <c r="R166" i="1"/>
  <c r="T166" i="1" s="1"/>
  <c r="X166" i="1" s="1"/>
  <c r="R106" i="1"/>
  <c r="T106" i="1" s="1"/>
  <c r="X106" i="1" s="1"/>
  <c r="Y106" i="1" s="1"/>
  <c r="R102" i="1"/>
  <c r="T102" i="1" s="1"/>
  <c r="W102" i="1" s="1"/>
  <c r="R98" i="1"/>
  <c r="T98" i="1" s="1"/>
  <c r="W98" i="1" s="1"/>
  <c r="R94" i="1"/>
  <c r="T94" i="1" s="1"/>
  <c r="W94" i="1" s="1"/>
  <c r="R90" i="1"/>
  <c r="T90" i="1" s="1"/>
  <c r="W90" i="1" s="1"/>
  <c r="R85" i="1"/>
  <c r="T85" i="1" s="1"/>
  <c r="W85" i="1" s="1"/>
  <c r="R45" i="1"/>
  <c r="T45" i="1" s="1"/>
  <c r="R20" i="1"/>
  <c r="T20" i="1" s="1"/>
  <c r="X20" i="1" s="1"/>
  <c r="Y20" i="1" s="1"/>
  <c r="R126" i="1"/>
  <c r="T126" i="1" s="1"/>
  <c r="H171" i="1"/>
  <c r="S171" i="1" s="1"/>
  <c r="H169" i="1"/>
  <c r="S169" i="1" s="1"/>
  <c r="H167" i="1"/>
  <c r="S167" i="1" s="1"/>
  <c r="H165" i="1"/>
  <c r="S165" i="1" s="1"/>
  <c r="H131" i="1"/>
  <c r="S131" i="1" s="1"/>
  <c r="H127" i="1"/>
  <c r="S127" i="1" s="1"/>
  <c r="H83" i="1"/>
  <c r="S83" i="1" s="1"/>
  <c r="H82" i="1"/>
  <c r="S82" i="1" s="1"/>
  <c r="H78" i="1"/>
  <c r="S78" i="1" s="1"/>
  <c r="H75" i="1"/>
  <c r="S75" i="1" s="1"/>
  <c r="H67" i="1"/>
  <c r="S67" i="1" s="1"/>
  <c r="H55" i="1"/>
  <c r="S55" i="1" s="1"/>
  <c r="H46" i="1"/>
  <c r="S46" i="1" s="1"/>
  <c r="H134" i="1"/>
  <c r="S134" i="1" s="1"/>
  <c r="H118" i="1"/>
  <c r="S118" i="1" s="1"/>
  <c r="H62" i="1"/>
  <c r="S62" i="1" s="1"/>
  <c r="H53" i="1"/>
  <c r="S53" i="1" s="1"/>
  <c r="H26" i="1"/>
  <c r="S26" i="1" s="1"/>
  <c r="H63" i="1"/>
  <c r="S63" i="1" s="1"/>
  <c r="H172" i="1"/>
  <c r="S172" i="1" s="1"/>
  <c r="H116" i="1"/>
  <c r="S116" i="1" s="1"/>
  <c r="H38" i="1"/>
  <c r="S38" i="1" s="1"/>
  <c r="H139" i="1"/>
  <c r="S139" i="1" s="1"/>
  <c r="H135" i="1"/>
  <c r="S135" i="1" s="1"/>
  <c r="H133" i="1"/>
  <c r="S133" i="1" s="1"/>
  <c r="H132" i="1"/>
  <c r="S132" i="1" s="1"/>
  <c r="H123" i="1"/>
  <c r="S123" i="1" s="1"/>
  <c r="H117" i="1"/>
  <c r="S117" i="1" s="1"/>
  <c r="H91" i="1"/>
  <c r="S91" i="1" s="1"/>
  <c r="H86" i="1"/>
  <c r="S86" i="1" s="1"/>
  <c r="H84" i="1"/>
  <c r="S84" i="1" s="1"/>
  <c r="H60" i="1"/>
  <c r="S60" i="1" s="1"/>
  <c r="H51" i="1"/>
  <c r="S51" i="1" s="1"/>
  <c r="H170" i="1"/>
  <c r="S170" i="1" s="1"/>
  <c r="H166" i="1"/>
  <c r="S166" i="1" s="1"/>
  <c r="H125" i="1"/>
  <c r="S125" i="1" s="1"/>
  <c r="H124" i="1"/>
  <c r="S124" i="1" s="1"/>
  <c r="H119" i="1"/>
  <c r="S119" i="1" s="1"/>
  <c r="H115" i="1"/>
  <c r="S115" i="1" s="1"/>
  <c r="H114" i="1"/>
  <c r="S114" i="1" s="1"/>
  <c r="H93" i="1"/>
  <c r="S93" i="1" s="1"/>
  <c r="H92" i="1"/>
  <c r="S92" i="1" s="1"/>
  <c r="H89" i="1"/>
  <c r="S89" i="1" s="1"/>
  <c r="H71" i="1"/>
  <c r="S71" i="1" s="1"/>
  <c r="H61" i="1"/>
  <c r="S61" i="1" s="1"/>
  <c r="H54" i="1"/>
  <c r="S54" i="1" s="1"/>
  <c r="H52" i="1"/>
  <c r="S52" i="1" s="1"/>
  <c r="H49" i="1"/>
  <c r="S49" i="1" s="1"/>
  <c r="H48" i="1"/>
  <c r="S48" i="1" s="1"/>
  <c r="H47" i="1"/>
  <c r="S47" i="1" s="1"/>
  <c r="H44" i="1"/>
  <c r="S44" i="1" s="1"/>
  <c r="H32" i="1"/>
  <c r="S32" i="1" s="1"/>
  <c r="H79" i="1"/>
  <c r="S79" i="1" s="1"/>
  <c r="H66" i="1"/>
  <c r="S66" i="1" s="1"/>
  <c r="H59" i="1"/>
  <c r="S59" i="1" s="1"/>
  <c r="H137" i="1"/>
  <c r="S137" i="1" s="1"/>
  <c r="H130" i="1"/>
  <c r="S130" i="1" s="1"/>
  <c r="H128" i="1"/>
  <c r="S128" i="1" s="1"/>
  <c r="H121" i="1"/>
  <c r="S121" i="1" s="1"/>
  <c r="H109" i="1"/>
  <c r="S109" i="1" s="1"/>
  <c r="H105" i="1"/>
  <c r="S105" i="1" s="1"/>
  <c r="H101" i="1"/>
  <c r="S101" i="1" s="1"/>
  <c r="H97" i="1"/>
  <c r="S97" i="1" s="1"/>
  <c r="H87" i="1"/>
  <c r="S87" i="1" s="1"/>
  <c r="H76" i="1"/>
  <c r="S76" i="1" s="1"/>
  <c r="H73" i="1"/>
  <c r="S73" i="1" s="1"/>
  <c r="H72" i="1"/>
  <c r="S72" i="1" s="1"/>
  <c r="H69" i="1"/>
  <c r="S69" i="1" s="1"/>
  <c r="H68" i="1"/>
  <c r="S68" i="1" s="1"/>
  <c r="H65" i="1"/>
  <c r="S65" i="1" s="1"/>
  <c r="H64" i="1"/>
  <c r="S64" i="1" s="1"/>
  <c r="H58" i="1"/>
  <c r="S58" i="1" s="1"/>
  <c r="H168" i="1"/>
  <c r="S168" i="1" s="1"/>
  <c r="H138" i="1"/>
  <c r="S138" i="1" s="1"/>
  <c r="H136" i="1"/>
  <c r="S136" i="1" s="1"/>
  <c r="H129" i="1"/>
  <c r="S129" i="1" s="1"/>
  <c r="H122" i="1"/>
  <c r="S122" i="1" s="1"/>
  <c r="H120" i="1"/>
  <c r="S120" i="1" s="1"/>
  <c r="H111" i="1"/>
  <c r="S111" i="1" s="1"/>
  <c r="H108" i="1"/>
  <c r="S108" i="1" s="1"/>
  <c r="H107" i="1"/>
  <c r="S107" i="1" s="1"/>
  <c r="H104" i="1"/>
  <c r="S104" i="1" s="1"/>
  <c r="H103" i="1"/>
  <c r="S103" i="1" s="1"/>
  <c r="H100" i="1"/>
  <c r="S100" i="1" s="1"/>
  <c r="H99" i="1"/>
  <c r="S99" i="1" s="1"/>
  <c r="H96" i="1"/>
  <c r="S96" i="1" s="1"/>
  <c r="H95" i="1"/>
  <c r="S95" i="1" s="1"/>
  <c r="H80" i="1"/>
  <c r="S80" i="1" s="1"/>
  <c r="H74" i="1"/>
  <c r="S74" i="1" s="1"/>
  <c r="H70" i="1"/>
  <c r="S70" i="1" s="1"/>
  <c r="H57" i="1"/>
  <c r="S57" i="1" s="1"/>
  <c r="H56" i="1"/>
  <c r="S56" i="1" s="1"/>
  <c r="H50" i="1"/>
  <c r="S50" i="1" s="1"/>
  <c r="H164" i="1"/>
  <c r="S164" i="1" s="1"/>
  <c r="H173" i="1"/>
  <c r="S173" i="1" s="1"/>
  <c r="H112" i="1"/>
  <c r="S112" i="1" s="1"/>
  <c r="H88" i="1"/>
  <c r="S88" i="1" s="1"/>
  <c r="H81" i="1"/>
  <c r="S81" i="1" s="1"/>
  <c r="H77" i="1"/>
  <c r="S77" i="1" s="1"/>
  <c r="R113" i="1" l="1"/>
  <c r="T113" i="1" s="1"/>
  <c r="X113" i="1" s="1"/>
  <c r="Y113" i="1" s="1"/>
  <c r="R14" i="1"/>
  <c r="T14" i="1" s="1"/>
  <c r="W14" i="1" s="1"/>
  <c r="R110" i="1"/>
  <c r="R89" i="1"/>
  <c r="T89" i="1" s="1"/>
  <c r="W89" i="1" s="1"/>
  <c r="R169" i="1"/>
  <c r="T169" i="1" s="1"/>
  <c r="X169" i="1" s="1"/>
  <c r="R134" i="1"/>
  <c r="T134" i="1" s="1"/>
  <c r="W134" i="1" s="1"/>
  <c r="R26" i="1"/>
  <c r="T26" i="1" s="1"/>
  <c r="W26" i="1" s="1"/>
  <c r="R84" i="1"/>
  <c r="T84" i="1" s="1"/>
  <c r="X84" i="1" s="1"/>
  <c r="Y84" i="1" s="1"/>
  <c r="R93" i="1"/>
  <c r="T93" i="1" s="1"/>
  <c r="X93" i="1" s="1"/>
  <c r="Y93" i="1" s="1"/>
  <c r="R107" i="1"/>
  <c r="T107" i="1" s="1"/>
  <c r="X107" i="1" s="1"/>
  <c r="Y107" i="1" s="1"/>
  <c r="R68" i="1"/>
  <c r="T68" i="1" s="1"/>
  <c r="W68" i="1" s="1"/>
  <c r="R76" i="1"/>
  <c r="T76" i="1" s="1"/>
  <c r="W76" i="1" s="1"/>
  <c r="R99" i="1"/>
  <c r="T99" i="1" s="1"/>
  <c r="W99" i="1" s="1"/>
  <c r="R129" i="1"/>
  <c r="T129" i="1" s="1"/>
  <c r="X129" i="1" s="1"/>
  <c r="Y129" i="1" s="1"/>
  <c r="R48" i="1"/>
  <c r="T48" i="1" s="1"/>
  <c r="X48" i="1" s="1"/>
  <c r="Y48" i="1" s="1"/>
  <c r="R122" i="1"/>
  <c r="T122" i="1" s="1"/>
  <c r="X122" i="1" s="1"/>
  <c r="Y122" i="1" s="1"/>
  <c r="R60" i="1"/>
  <c r="T60" i="1" s="1"/>
  <c r="W60" i="1" s="1"/>
  <c r="R72" i="1"/>
  <c r="T72" i="1" s="1"/>
  <c r="X72" i="1" s="1"/>
  <c r="Y72" i="1" s="1"/>
  <c r="R100" i="1"/>
  <c r="T100" i="1" s="1"/>
  <c r="X100" i="1" s="1"/>
  <c r="Y100" i="1" s="1"/>
  <c r="R108" i="1"/>
  <c r="T108" i="1" s="1"/>
  <c r="X108" i="1" s="1"/>
  <c r="Y108" i="1" s="1"/>
  <c r="R117" i="1"/>
  <c r="T117" i="1" s="1"/>
  <c r="X117" i="1" s="1"/>
  <c r="Y117" i="1" s="1"/>
  <c r="R125" i="1"/>
  <c r="T125" i="1" s="1"/>
  <c r="W125" i="1" s="1"/>
  <c r="R88" i="1"/>
  <c r="T88" i="1" s="1"/>
  <c r="X88" i="1" s="1"/>
  <c r="Y88" i="1" s="1"/>
  <c r="R101" i="1"/>
  <c r="T101" i="1" s="1"/>
  <c r="X101" i="1" s="1"/>
  <c r="Y101" i="1" s="1"/>
  <c r="R109" i="1"/>
  <c r="T109" i="1" s="1"/>
  <c r="X109" i="1" s="1"/>
  <c r="Y109" i="1" s="1"/>
  <c r="R116" i="1"/>
  <c r="T116" i="1" s="1"/>
  <c r="W116" i="1" s="1"/>
  <c r="R124" i="1"/>
  <c r="T124" i="1" s="1"/>
  <c r="W124" i="1" s="1"/>
  <c r="R131" i="1"/>
  <c r="T131" i="1" s="1"/>
  <c r="X131" i="1" s="1"/>
  <c r="Y131" i="1" s="1"/>
  <c r="R139" i="1"/>
  <c r="T139" i="1" s="1"/>
  <c r="W139" i="1" s="1"/>
  <c r="R171" i="1"/>
  <c r="T171" i="1" s="1"/>
  <c r="R49" i="1"/>
  <c r="T49" i="1" s="1"/>
  <c r="X49" i="1" s="1"/>
  <c r="Y49" i="1" s="1"/>
  <c r="R53" i="1"/>
  <c r="T53" i="1" s="1"/>
  <c r="X53" i="1" s="1"/>
  <c r="Y53" i="1" s="1"/>
  <c r="R57" i="1"/>
  <c r="T57" i="1" s="1"/>
  <c r="W57" i="1" s="1"/>
  <c r="R61" i="1"/>
  <c r="T61" i="1" s="1"/>
  <c r="W61" i="1" s="1"/>
  <c r="R65" i="1"/>
  <c r="T65" i="1" s="1"/>
  <c r="X65" i="1" s="1"/>
  <c r="Y65" i="1" s="1"/>
  <c r="R69" i="1"/>
  <c r="T69" i="1" s="1"/>
  <c r="W69" i="1" s="1"/>
  <c r="R73" i="1"/>
  <c r="T73" i="1" s="1"/>
  <c r="W73" i="1" s="1"/>
  <c r="R77" i="1"/>
  <c r="T77" i="1" s="1"/>
  <c r="R81" i="1"/>
  <c r="T81" i="1" s="1"/>
  <c r="R119" i="1"/>
  <c r="T119" i="1" s="1"/>
  <c r="W119" i="1" s="1"/>
  <c r="R127" i="1"/>
  <c r="T127" i="1" s="1"/>
  <c r="X127" i="1" s="1"/>
  <c r="Y127" i="1" s="1"/>
  <c r="R136" i="1"/>
  <c r="T136" i="1" s="1"/>
  <c r="W136" i="1" s="1"/>
  <c r="R168" i="1"/>
  <c r="T168" i="1" s="1"/>
  <c r="X168" i="1" s="1"/>
  <c r="R44" i="1"/>
  <c r="T44" i="1" s="1"/>
  <c r="X44" i="1" s="1"/>
  <c r="Y44" i="1" s="1"/>
  <c r="R56" i="1"/>
  <c r="T56" i="1" s="1"/>
  <c r="W56" i="1" s="1"/>
  <c r="R80" i="1"/>
  <c r="T80" i="1" s="1"/>
  <c r="W80" i="1" s="1"/>
  <c r="R95" i="1"/>
  <c r="T95" i="1" s="1"/>
  <c r="X95" i="1" s="1"/>
  <c r="Y95" i="1" s="1"/>
  <c r="R103" i="1"/>
  <c r="T103" i="1" s="1"/>
  <c r="W103" i="1" s="1"/>
  <c r="R111" i="1"/>
  <c r="R118" i="1"/>
  <c r="T118" i="1" s="1"/>
  <c r="W118" i="1" s="1"/>
  <c r="R133" i="1"/>
  <c r="T133" i="1" s="1"/>
  <c r="W133" i="1" s="1"/>
  <c r="R165" i="1"/>
  <c r="T165" i="1" s="1"/>
  <c r="R173" i="1"/>
  <c r="T173" i="1" s="1"/>
  <c r="X173" i="1" s="1"/>
  <c r="R46" i="1"/>
  <c r="T46" i="1" s="1"/>
  <c r="W46" i="1" s="1"/>
  <c r="R50" i="1"/>
  <c r="T50" i="1" s="1"/>
  <c r="X50" i="1" s="1"/>
  <c r="Y50" i="1" s="1"/>
  <c r="R54" i="1"/>
  <c r="T54" i="1" s="1"/>
  <c r="X54" i="1" s="1"/>
  <c r="Y54" i="1" s="1"/>
  <c r="R58" i="1"/>
  <c r="T58" i="1" s="1"/>
  <c r="X58" i="1" s="1"/>
  <c r="Y58" i="1" s="1"/>
  <c r="R62" i="1"/>
  <c r="T62" i="1" s="1"/>
  <c r="X62" i="1" s="1"/>
  <c r="Y62" i="1" s="1"/>
  <c r="R66" i="1"/>
  <c r="T66" i="1" s="1"/>
  <c r="X66" i="1" s="1"/>
  <c r="Y66" i="1" s="1"/>
  <c r="R70" i="1"/>
  <c r="T70" i="1" s="1"/>
  <c r="X70" i="1" s="1"/>
  <c r="Y70" i="1" s="1"/>
  <c r="R74" i="1"/>
  <c r="T74" i="1" s="1"/>
  <c r="X74" i="1" s="1"/>
  <c r="Y74" i="1" s="1"/>
  <c r="R78" i="1"/>
  <c r="T78" i="1" s="1"/>
  <c r="X78" i="1" s="1"/>
  <c r="Y78" i="1" s="1"/>
  <c r="R82" i="1"/>
  <c r="T82" i="1" s="1"/>
  <c r="W82" i="1" s="1"/>
  <c r="R86" i="1"/>
  <c r="T86" i="1" s="1"/>
  <c r="W86" i="1" s="1"/>
  <c r="R91" i="1"/>
  <c r="T91" i="1" s="1"/>
  <c r="X91" i="1" s="1"/>
  <c r="Y91" i="1" s="1"/>
  <c r="R96" i="1"/>
  <c r="T96" i="1" s="1"/>
  <c r="X96" i="1" s="1"/>
  <c r="Y96" i="1" s="1"/>
  <c r="R104" i="1"/>
  <c r="T104" i="1" s="1"/>
  <c r="W104" i="1" s="1"/>
  <c r="R112" i="1"/>
  <c r="T112" i="1" s="1"/>
  <c r="R121" i="1"/>
  <c r="T121" i="1" s="1"/>
  <c r="X121" i="1" s="1"/>
  <c r="Y121" i="1" s="1"/>
  <c r="R130" i="1"/>
  <c r="T130" i="1" s="1"/>
  <c r="W130" i="1" s="1"/>
  <c r="R138" i="1"/>
  <c r="T138" i="1" s="1"/>
  <c r="X138" i="1" s="1"/>
  <c r="Y138" i="1" s="1"/>
  <c r="R170" i="1"/>
  <c r="T170" i="1" s="1"/>
  <c r="X170" i="1" s="1"/>
  <c r="R38" i="1"/>
  <c r="T38" i="1" s="1"/>
  <c r="W38" i="1" s="1"/>
  <c r="R114" i="1"/>
  <c r="T114" i="1" s="1"/>
  <c r="X114" i="1" s="1"/>
  <c r="Y114" i="1" s="1"/>
  <c r="R137" i="1"/>
  <c r="T137" i="1" s="1"/>
  <c r="X137" i="1" s="1"/>
  <c r="Y137" i="1" s="1"/>
  <c r="R52" i="1"/>
  <c r="T52" i="1" s="1"/>
  <c r="X52" i="1" s="1"/>
  <c r="Y52" i="1" s="1"/>
  <c r="R64" i="1"/>
  <c r="T64" i="1" s="1"/>
  <c r="X64" i="1" s="1"/>
  <c r="Y64" i="1" s="1"/>
  <c r="R97" i="1"/>
  <c r="T97" i="1" s="1"/>
  <c r="X97" i="1" s="1"/>
  <c r="Y97" i="1" s="1"/>
  <c r="R105" i="1"/>
  <c r="T105" i="1" s="1"/>
  <c r="W105" i="1" s="1"/>
  <c r="R120" i="1"/>
  <c r="T120" i="1" s="1"/>
  <c r="W120" i="1" s="1"/>
  <c r="R128" i="1"/>
  <c r="T128" i="1" s="1"/>
  <c r="W128" i="1" s="1"/>
  <c r="R135" i="1"/>
  <c r="T135" i="1" s="1"/>
  <c r="W135" i="1" s="1"/>
  <c r="R167" i="1"/>
  <c r="R47" i="1"/>
  <c r="T47" i="1" s="1"/>
  <c r="W47" i="1" s="1"/>
  <c r="R51" i="1"/>
  <c r="T51" i="1" s="1"/>
  <c r="W51" i="1" s="1"/>
  <c r="R55" i="1"/>
  <c r="T55" i="1" s="1"/>
  <c r="X55" i="1" s="1"/>
  <c r="Y55" i="1" s="1"/>
  <c r="R59" i="1"/>
  <c r="T59" i="1" s="1"/>
  <c r="W59" i="1" s="1"/>
  <c r="R63" i="1"/>
  <c r="T63" i="1" s="1"/>
  <c r="W63" i="1" s="1"/>
  <c r="R67" i="1"/>
  <c r="T67" i="1" s="1"/>
  <c r="W67" i="1" s="1"/>
  <c r="R71" i="1"/>
  <c r="T71" i="1" s="1"/>
  <c r="W71" i="1" s="1"/>
  <c r="R75" i="1"/>
  <c r="T75" i="1" s="1"/>
  <c r="W75" i="1" s="1"/>
  <c r="R79" i="1"/>
  <c r="T79" i="1" s="1"/>
  <c r="W79" i="1" s="1"/>
  <c r="R83" i="1"/>
  <c r="T83" i="1" s="1"/>
  <c r="W83" i="1" s="1"/>
  <c r="R87" i="1"/>
  <c r="T87" i="1" s="1"/>
  <c r="W87" i="1" s="1"/>
  <c r="R92" i="1"/>
  <c r="T92" i="1" s="1"/>
  <c r="X92" i="1" s="1"/>
  <c r="Y92" i="1" s="1"/>
  <c r="R115" i="1"/>
  <c r="T115" i="1" s="1"/>
  <c r="X115" i="1" s="1"/>
  <c r="Y115" i="1" s="1"/>
  <c r="R123" i="1"/>
  <c r="T123" i="1" s="1"/>
  <c r="X123" i="1" s="1"/>
  <c r="Y123" i="1" s="1"/>
  <c r="R132" i="1"/>
  <c r="T132" i="1" s="1"/>
  <c r="X132" i="1" s="1"/>
  <c r="Y132" i="1" s="1"/>
  <c r="R164" i="1"/>
  <c r="T164" i="1" s="1"/>
  <c r="X164" i="1" s="1"/>
  <c r="R172" i="1"/>
  <c r="T172" i="1" s="1"/>
  <c r="X172" i="1" s="1"/>
  <c r="R32" i="1"/>
  <c r="T32" i="1" s="1"/>
  <c r="X32" i="1" s="1"/>
  <c r="Y32" i="1" s="1"/>
  <c r="X102" i="1"/>
  <c r="Y102" i="1" s="1"/>
  <c r="X98" i="1"/>
  <c r="Y98" i="1" s="1"/>
  <c r="W20" i="1"/>
  <c r="X85" i="1"/>
  <c r="Y85" i="1" s="1"/>
  <c r="W106" i="1"/>
  <c r="X90" i="1"/>
  <c r="Y90" i="1" s="1"/>
  <c r="X94" i="1"/>
  <c r="Y94" i="1" s="1"/>
  <c r="X126" i="1"/>
  <c r="Y126" i="1" s="1"/>
  <c r="W126" i="1"/>
  <c r="W166" i="1"/>
  <c r="Y166" i="1" s="1"/>
  <c r="W174" i="1"/>
  <c r="Y174" i="1"/>
  <c r="W45" i="1"/>
  <c r="X45" i="1"/>
  <c r="Y45" i="1" s="1"/>
  <c r="F176" i="1"/>
  <c r="I176" i="1"/>
  <c r="J176" i="1"/>
  <c r="L176" i="1"/>
  <c r="U176" i="1"/>
  <c r="V176" i="1"/>
  <c r="D176" i="1"/>
  <c r="W171" i="1" l="1"/>
  <c r="X171" i="1"/>
  <c r="Y171" i="1" s="1"/>
  <c r="W165" i="1"/>
  <c r="X165" i="1"/>
  <c r="Y165" i="1" s="1"/>
  <c r="X14" i="1"/>
  <c r="Y14" i="1" s="1"/>
  <c r="W113" i="1"/>
  <c r="T167" i="1"/>
  <c r="X89" i="1"/>
  <c r="Y89" i="1" s="1"/>
  <c r="W170" i="1"/>
  <c r="Y170" i="1" s="1"/>
  <c r="W164" i="1"/>
  <c r="Y164" i="1" s="1"/>
  <c r="W169" i="1"/>
  <c r="W48" i="1"/>
  <c r="X26" i="1"/>
  <c r="Y26" i="1" s="1"/>
  <c r="W49" i="1"/>
  <c r="X134" i="1"/>
  <c r="Y134" i="1" s="1"/>
  <c r="W84" i="1"/>
  <c r="X116" i="1"/>
  <c r="Y116" i="1" s="1"/>
  <c r="W131" i="1"/>
  <c r="X79" i="1"/>
  <c r="Y79" i="1" s="1"/>
  <c r="X125" i="1"/>
  <c r="Y125" i="1" s="1"/>
  <c r="X80" i="1"/>
  <c r="Y80" i="1" s="1"/>
  <c r="W114" i="1"/>
  <c r="W108" i="1"/>
  <c r="W123" i="1"/>
  <c r="X133" i="1"/>
  <c r="Y133" i="1" s="1"/>
  <c r="X118" i="1"/>
  <c r="Y118" i="1" s="1"/>
  <c r="X124" i="1"/>
  <c r="Y124" i="1" s="1"/>
  <c r="X71" i="1"/>
  <c r="Y71" i="1" s="1"/>
  <c r="X75" i="1"/>
  <c r="Y75" i="1" s="1"/>
  <c r="X135" i="1"/>
  <c r="Y135" i="1" s="1"/>
  <c r="X82" i="1"/>
  <c r="Y82" i="1" s="1"/>
  <c r="W78" i="1"/>
  <c r="W100" i="1"/>
  <c r="X46" i="1"/>
  <c r="Y46" i="1" s="1"/>
  <c r="X59" i="1"/>
  <c r="Y59" i="1" s="1"/>
  <c r="W172" i="1"/>
  <c r="Y172" i="1"/>
  <c r="X119" i="1"/>
  <c r="Y119" i="1" s="1"/>
  <c r="W32" i="1"/>
  <c r="W101" i="1"/>
  <c r="W53" i="1"/>
  <c r="W91" i="1"/>
  <c r="X51" i="1"/>
  <c r="Y51" i="1" s="1"/>
  <c r="X99" i="1"/>
  <c r="Y99" i="1" s="1"/>
  <c r="X83" i="1"/>
  <c r="Y83" i="1" s="1"/>
  <c r="W127" i="1"/>
  <c r="X63" i="1"/>
  <c r="Y63" i="1" s="1"/>
  <c r="X86" i="1"/>
  <c r="Y86" i="1" s="1"/>
  <c r="W58" i="1"/>
  <c r="X67" i="1"/>
  <c r="Y67" i="1" s="1"/>
  <c r="X38" i="1"/>
  <c r="Y38" i="1" s="1"/>
  <c r="X73" i="1"/>
  <c r="Y73" i="1" s="1"/>
  <c r="W62" i="1"/>
  <c r="X120" i="1"/>
  <c r="Y120" i="1" s="1"/>
  <c r="X103" i="1"/>
  <c r="Y103" i="1" s="1"/>
  <c r="W95" i="1"/>
  <c r="W66" i="1"/>
  <c r="W93" i="1"/>
  <c r="X104" i="1"/>
  <c r="Y104" i="1" s="1"/>
  <c r="X47" i="1"/>
  <c r="Y47" i="1" s="1"/>
  <c r="W74" i="1"/>
  <c r="W54" i="1"/>
  <c r="W109" i="1"/>
  <c r="X56" i="1"/>
  <c r="Y56" i="1" s="1"/>
  <c r="X68" i="1"/>
  <c r="Y68" i="1" s="1"/>
  <c r="W65" i="1"/>
  <c r="X76" i="1"/>
  <c r="Y76" i="1" s="1"/>
  <c r="W64" i="1"/>
  <c r="W115" i="1"/>
  <c r="X139" i="1"/>
  <c r="Y139" i="1" s="1"/>
  <c r="X69" i="1"/>
  <c r="Y69" i="1" s="1"/>
  <c r="W55" i="1"/>
  <c r="X130" i="1"/>
  <c r="Y130" i="1" s="1"/>
  <c r="W137" i="1"/>
  <c r="W72" i="1"/>
  <c r="X60" i="1"/>
  <c r="Y60" i="1" s="1"/>
  <c r="W50" i="1"/>
  <c r="X128" i="1"/>
  <c r="Y128" i="1" s="1"/>
  <c r="W121" i="1"/>
  <c r="X87" i="1"/>
  <c r="Y87" i="1" s="1"/>
  <c r="W129" i="1"/>
  <c r="W117" i="1"/>
  <c r="W92" i="1"/>
  <c r="W122" i="1"/>
  <c r="W132" i="1"/>
  <c r="X136" i="1"/>
  <c r="Y136" i="1" s="1"/>
  <c r="W70" i="1"/>
  <c r="X105" i="1"/>
  <c r="Y105" i="1" s="1"/>
  <c r="W107" i="1"/>
  <c r="X57" i="1"/>
  <c r="Y57" i="1" s="1"/>
  <c r="W52" i="1"/>
  <c r="W96" i="1"/>
  <c r="W44" i="1"/>
  <c r="W168" i="1"/>
  <c r="Y168" i="1" s="1"/>
  <c r="X61" i="1"/>
  <c r="Y61" i="1" s="1"/>
  <c r="W88" i="1"/>
  <c r="W138" i="1"/>
  <c r="W97" i="1"/>
  <c r="W81" i="1"/>
  <c r="X81" i="1"/>
  <c r="Y81" i="1" s="1"/>
  <c r="X112" i="1"/>
  <c r="Y112" i="1" s="1"/>
  <c r="W112" i="1"/>
  <c r="X77" i="1"/>
  <c r="Y77" i="1" s="1"/>
  <c r="W77" i="1"/>
  <c r="Y173" i="1"/>
  <c r="W173" i="1"/>
  <c r="P8" i="1"/>
  <c r="P175" i="1"/>
  <c r="Q175" i="1" s="1"/>
  <c r="W167" i="1" l="1"/>
  <c r="X167" i="1"/>
  <c r="Y169" i="1"/>
  <c r="P176" i="1"/>
  <c r="Q8" i="1"/>
  <c r="E178" i="1"/>
  <c r="Y167" i="1" l="1"/>
  <c r="T110" i="1"/>
  <c r="K175" i="1"/>
  <c r="G175" i="1"/>
  <c r="E175" i="1"/>
  <c r="K8" i="1"/>
  <c r="X110" i="1" l="1"/>
  <c r="Y110" i="1" s="1"/>
  <c r="W110" i="1"/>
  <c r="H175" i="1"/>
  <c r="S175" i="1" s="1"/>
  <c r="R175" i="1" l="1"/>
  <c r="T175" i="1" s="1"/>
  <c r="X175" i="1" s="1"/>
  <c r="Y175" i="1" l="1"/>
  <c r="W175" i="1"/>
  <c r="T111" i="1" l="1"/>
  <c r="W111" i="1" l="1"/>
  <c r="X111" i="1"/>
  <c r="Y111" i="1" s="1"/>
  <c r="E8" i="1" l="1"/>
  <c r="G8" i="1"/>
  <c r="G176" i="1" l="1"/>
  <c r="E176" i="1"/>
  <c r="H8" i="1"/>
  <c r="R8" i="1" s="1"/>
  <c r="S8" i="1" l="1"/>
  <c r="T8" i="1" l="1"/>
  <c r="W8" i="1" l="1"/>
  <c r="C39" i="1"/>
  <c r="C33" i="1"/>
  <c r="C27" i="1"/>
  <c r="C21" i="1"/>
  <c r="C15" i="1"/>
  <c r="C9" i="1"/>
  <c r="K27" i="1" l="1"/>
  <c r="Q27" i="1"/>
  <c r="H27" i="1"/>
  <c r="S27" i="1" s="1"/>
  <c r="K9" i="1"/>
  <c r="H9" i="1"/>
  <c r="S9" i="1" s="1"/>
  <c r="Q9" i="1"/>
  <c r="K33" i="1"/>
  <c r="Q33" i="1"/>
  <c r="R33" i="1" s="1"/>
  <c r="H33" i="1"/>
  <c r="S33" i="1" s="1"/>
  <c r="K15" i="1"/>
  <c r="Q15" i="1"/>
  <c r="H15" i="1"/>
  <c r="S15" i="1" s="1"/>
  <c r="K39" i="1"/>
  <c r="Q39" i="1"/>
  <c r="H39" i="1"/>
  <c r="S39" i="1" s="1"/>
  <c r="K21" i="1"/>
  <c r="H21" i="1"/>
  <c r="S21" i="1" s="1"/>
  <c r="Q21" i="1"/>
  <c r="X8" i="1"/>
  <c r="C10" i="1"/>
  <c r="C34" i="1"/>
  <c r="C16" i="1"/>
  <c r="C40" i="1"/>
  <c r="C28" i="1"/>
  <c r="C22" i="1"/>
  <c r="R15" i="1" l="1"/>
  <c r="T15" i="1" s="1"/>
  <c r="R39" i="1"/>
  <c r="T39" i="1" s="1"/>
  <c r="W39" i="1" s="1"/>
  <c r="R9" i="1"/>
  <c r="T9" i="1" s="1"/>
  <c r="R27" i="1"/>
  <c r="T27" i="1" s="1"/>
  <c r="X27" i="1" s="1"/>
  <c r="Y27" i="1" s="1"/>
  <c r="R21" i="1"/>
  <c r="T21" i="1" s="1"/>
  <c r="X21" i="1" s="1"/>
  <c r="Y21" i="1" s="1"/>
  <c r="T33" i="1"/>
  <c r="X33" i="1" s="1"/>
  <c r="Y33" i="1" s="1"/>
  <c r="K28" i="1"/>
  <c r="H28" i="1"/>
  <c r="S28" i="1" s="1"/>
  <c r="Q28" i="1"/>
  <c r="K22" i="1"/>
  <c r="Q22" i="1"/>
  <c r="H22" i="1"/>
  <c r="S22" i="1" s="1"/>
  <c r="K34" i="1"/>
  <c r="H34" i="1"/>
  <c r="S34" i="1" s="1"/>
  <c r="Q34" i="1"/>
  <c r="R34" i="1" s="1"/>
  <c r="K10" i="1"/>
  <c r="H10" i="1"/>
  <c r="S10" i="1" s="1"/>
  <c r="Q10" i="1"/>
  <c r="K40" i="1"/>
  <c r="Q40" i="1"/>
  <c r="H40" i="1"/>
  <c r="S40" i="1" s="1"/>
  <c r="H16" i="1"/>
  <c r="S16" i="1" s="1"/>
  <c r="K16" i="1"/>
  <c r="Q16" i="1"/>
  <c r="Y8" i="1"/>
  <c r="C41" i="1"/>
  <c r="C29" i="1"/>
  <c r="C17" i="1"/>
  <c r="C35" i="1"/>
  <c r="C11" i="1"/>
  <c r="C23" i="1"/>
  <c r="R22" i="1" l="1"/>
  <c r="T22" i="1" s="1"/>
  <c r="W22" i="1" s="1"/>
  <c r="R40" i="1"/>
  <c r="T40" i="1" s="1"/>
  <c r="W40" i="1" s="1"/>
  <c r="W33" i="1"/>
  <c r="W15" i="1"/>
  <c r="X15" i="1"/>
  <c r="Y15" i="1" s="1"/>
  <c r="R16" i="1"/>
  <c r="T16" i="1" s="1"/>
  <c r="X16" i="1" s="1"/>
  <c r="Y16" i="1" s="1"/>
  <c r="R10" i="1"/>
  <c r="T10" i="1" s="1"/>
  <c r="W10" i="1" s="1"/>
  <c r="R28" i="1"/>
  <c r="T28" i="1" s="1"/>
  <c r="X28" i="1" s="1"/>
  <c r="Y28" i="1" s="1"/>
  <c r="W27" i="1"/>
  <c r="X39" i="1"/>
  <c r="Y39" i="1" s="1"/>
  <c r="W9" i="1"/>
  <c r="X9" i="1" s="1"/>
  <c r="Y9" i="1" s="1"/>
  <c r="W21" i="1"/>
  <c r="T34" i="1"/>
  <c r="X34" i="1" s="1"/>
  <c r="Y34" i="1" s="1"/>
  <c r="K11" i="1"/>
  <c r="Q11" i="1"/>
  <c r="H11" i="1"/>
  <c r="S11" i="1" s="1"/>
  <c r="K41" i="1"/>
  <c r="H41" i="1"/>
  <c r="S41" i="1" s="1"/>
  <c r="Q41" i="1"/>
  <c r="K35" i="1"/>
  <c r="Q35" i="1"/>
  <c r="H35" i="1"/>
  <c r="S35" i="1" s="1"/>
  <c r="K17" i="1"/>
  <c r="H17" i="1"/>
  <c r="S17" i="1" s="1"/>
  <c r="Q17" i="1"/>
  <c r="K23" i="1"/>
  <c r="Q23" i="1"/>
  <c r="H23" i="1"/>
  <c r="S23" i="1" s="1"/>
  <c r="K29" i="1"/>
  <c r="H29" i="1"/>
  <c r="S29" i="1" s="1"/>
  <c r="Q29" i="1"/>
  <c r="C42" i="1"/>
  <c r="C18" i="1"/>
  <c r="C36" i="1"/>
  <c r="C12" i="1"/>
  <c r="C30" i="1"/>
  <c r="C24" i="1"/>
  <c r="R29" i="1" l="1"/>
  <c r="T29" i="1" s="1"/>
  <c r="W29" i="1" s="1"/>
  <c r="W34" i="1"/>
  <c r="W28" i="1"/>
  <c r="R23" i="1"/>
  <c r="T23" i="1" s="1"/>
  <c r="X23" i="1" s="1"/>
  <c r="Y23" i="1" s="1"/>
  <c r="R17" i="1"/>
  <c r="T17" i="1" s="1"/>
  <c r="W17" i="1" s="1"/>
  <c r="R35" i="1"/>
  <c r="T35" i="1" s="1"/>
  <c r="X35" i="1" s="1"/>
  <c r="Y35" i="1" s="1"/>
  <c r="R41" i="1"/>
  <c r="T41" i="1" s="1"/>
  <c r="X41" i="1" s="1"/>
  <c r="Y41" i="1" s="1"/>
  <c r="R11" i="1"/>
  <c r="T11" i="1" s="1"/>
  <c r="X11" i="1" s="1"/>
  <c r="Y11" i="1" s="1"/>
  <c r="X10" i="1"/>
  <c r="Y10" i="1" s="1"/>
  <c r="X40" i="1"/>
  <c r="Y40" i="1" s="1"/>
  <c r="X22" i="1"/>
  <c r="Y22" i="1" s="1"/>
  <c r="W16" i="1"/>
  <c r="K18" i="1"/>
  <c r="Q18" i="1"/>
  <c r="H18" i="1"/>
  <c r="S18" i="1" s="1"/>
  <c r="K42" i="1"/>
  <c r="H42" i="1"/>
  <c r="S42" i="1" s="1"/>
  <c r="Q42" i="1"/>
  <c r="K12" i="1"/>
  <c r="H12" i="1"/>
  <c r="S12" i="1" s="1"/>
  <c r="Q12" i="1"/>
  <c r="K24" i="1"/>
  <c r="Q24" i="1"/>
  <c r="H24" i="1"/>
  <c r="S24" i="1" s="1"/>
  <c r="K30" i="1"/>
  <c r="Q30" i="1"/>
  <c r="H30" i="1"/>
  <c r="S30" i="1" s="1"/>
  <c r="K36" i="1"/>
  <c r="Q36" i="1"/>
  <c r="H36" i="1"/>
  <c r="S36" i="1" s="1"/>
  <c r="C43" i="1"/>
  <c r="C37" i="1"/>
  <c r="C13" i="1"/>
  <c r="C19" i="1"/>
  <c r="C31" i="1"/>
  <c r="C25" i="1"/>
  <c r="R36" i="1" l="1"/>
  <c r="R12" i="1"/>
  <c r="T12" i="1" s="1"/>
  <c r="W12" i="1" s="1"/>
  <c r="R24" i="1"/>
  <c r="T24" i="1" s="1"/>
  <c r="X24" i="1" s="1"/>
  <c r="Y24" i="1" s="1"/>
  <c r="R30" i="1"/>
  <c r="T30" i="1" s="1"/>
  <c r="W30" i="1" s="1"/>
  <c r="R42" i="1"/>
  <c r="T42" i="1" s="1"/>
  <c r="X42" i="1" s="1"/>
  <c r="Y42" i="1" s="1"/>
  <c r="R18" i="1"/>
  <c r="T18" i="1" s="1"/>
  <c r="X18" i="1" s="1"/>
  <c r="Y18" i="1" s="1"/>
  <c r="W11" i="1"/>
  <c r="W41" i="1"/>
  <c r="W35" i="1"/>
  <c r="W23" i="1"/>
  <c r="X17" i="1"/>
  <c r="Y17" i="1" s="1"/>
  <c r="X29" i="1"/>
  <c r="Y29" i="1" s="1"/>
  <c r="T36" i="1"/>
  <c r="W36" i="1" s="1"/>
  <c r="K13" i="1"/>
  <c r="H13" i="1"/>
  <c r="S13" i="1" s="1"/>
  <c r="Q13" i="1"/>
  <c r="H25" i="1"/>
  <c r="S25" i="1" s="1"/>
  <c r="K25" i="1"/>
  <c r="Q25" i="1"/>
  <c r="K37" i="1"/>
  <c r="Q37" i="1"/>
  <c r="H37" i="1"/>
  <c r="S37" i="1" s="1"/>
  <c r="K31" i="1"/>
  <c r="H31" i="1"/>
  <c r="S31" i="1" s="1"/>
  <c r="Q31" i="1"/>
  <c r="K43" i="1"/>
  <c r="Q43" i="1"/>
  <c r="H43" i="1"/>
  <c r="S43" i="1" s="1"/>
  <c r="K19" i="1"/>
  <c r="Q19" i="1"/>
  <c r="H19" i="1"/>
  <c r="S19" i="1" s="1"/>
  <c r="S176" i="1" l="1"/>
  <c r="R13" i="1"/>
  <c r="T13" i="1" s="1"/>
  <c r="W13" i="1" s="1"/>
  <c r="Q176" i="1"/>
  <c r="W24" i="1"/>
  <c r="R43" i="1"/>
  <c r="T43" i="1" s="1"/>
  <c r="R25" i="1"/>
  <c r="T25" i="1" s="1"/>
  <c r="W25" i="1" s="1"/>
  <c r="R19" i="1"/>
  <c r="T19" i="1" s="1"/>
  <c r="X19" i="1" s="1"/>
  <c r="Y19" i="1" s="1"/>
  <c r="R37" i="1"/>
  <c r="T37" i="1" s="1"/>
  <c r="W37" i="1" s="1"/>
  <c r="W18" i="1"/>
  <c r="X36" i="1"/>
  <c r="Y36" i="1" s="1"/>
  <c r="X12" i="1"/>
  <c r="Y12" i="1" s="1"/>
  <c r="X30" i="1"/>
  <c r="Y30" i="1" s="1"/>
  <c r="W42" i="1"/>
  <c r="R31" i="1"/>
  <c r="T31" i="1" s="1"/>
  <c r="K176" i="1"/>
  <c r="H176" i="1"/>
  <c r="R176" i="1" l="1"/>
  <c r="X43" i="1"/>
  <c r="Y43" i="1" s="1"/>
  <c r="T176" i="1"/>
  <c r="W43" i="1"/>
  <c r="X13" i="1"/>
  <c r="Y13" i="1" s="1"/>
  <c r="W19" i="1"/>
  <c r="X37" i="1"/>
  <c r="Y37" i="1" s="1"/>
  <c r="W31" i="1"/>
  <c r="X31" i="1"/>
  <c r="Y31" i="1" s="1"/>
  <c r="X25" i="1"/>
  <c r="Y25" i="1" s="1"/>
  <c r="W176" i="1" l="1"/>
  <c r="X176" i="1" l="1"/>
  <c r="Y176" i="1" l="1"/>
  <c r="R178" i="1" l="1"/>
</calcChain>
</file>

<file path=xl/sharedStrings.xml><?xml version="1.0" encoding="utf-8"?>
<sst xmlns="http://schemas.openxmlformats.org/spreadsheetml/2006/main" count="49" uniqueCount="47">
  <si>
    <t xml:space="preserve">Ait Olduğu Ay </t>
  </si>
  <si>
    <t>Yıl-Dönem</t>
  </si>
  <si>
    <t>Aylık Katsayı</t>
  </si>
  <si>
    <t>Toplam Tahakkuk</t>
  </si>
  <si>
    <t>FAİZ</t>
  </si>
  <si>
    <t>EŞ</t>
  </si>
  <si>
    <t>FAİZ ORANI</t>
  </si>
  <si>
    <t>GÜN</t>
  </si>
  <si>
    <t>GÖSTERGE</t>
  </si>
  <si>
    <t>ÖDENECEK TUTAR</t>
  </si>
  <si>
    <t>TUTARI</t>
  </si>
  <si>
    <r>
      <t xml:space="preserve">Tutarı
</t>
    </r>
    <r>
      <rPr>
        <b/>
        <sz val="8"/>
        <rFont val="Arial"/>
        <family val="2"/>
        <charset val="162"/>
      </rPr>
      <t>(2134/
Katsayı)</t>
    </r>
  </si>
  <si>
    <t>KESİNTİ</t>
  </si>
  <si>
    <t>DAMGA VERGİSİ</t>
  </si>
  <si>
    <t xml:space="preserve">Yukarıda bilgileri bulunan </t>
  </si>
  <si>
    <t>ın</t>
  </si>
  <si>
    <t>tahakkuk ettirilmiştir.</t>
  </si>
  <si>
    <t>Birim Amiri</t>
  </si>
  <si>
    <t>Düzenleyen</t>
  </si>
  <si>
    <t>yersiz ödeme/alacağına</t>
  </si>
  <si>
    <t>yersiz /</t>
  </si>
  <si>
    <t>alacağı</t>
  </si>
  <si>
    <t>ödemeye</t>
  </si>
  <si>
    <t>………………….</t>
  </si>
  <si>
    <t>…………………………..</t>
  </si>
  <si>
    <t>…………………</t>
  </si>
  <si>
    <t>……………………..</t>
  </si>
  <si>
    <r>
      <t xml:space="preserve">ÖDENMESİ GEREKEN TAZ
</t>
    </r>
    <r>
      <rPr>
        <b/>
        <sz val="10"/>
        <color indexed="8"/>
        <rFont val="Times New Roman"/>
        <family val="1"/>
        <charset val="162"/>
      </rPr>
      <t>(</t>
    </r>
    <r>
      <rPr>
        <sz val="10"/>
        <color indexed="8"/>
        <rFont val="Times New Roman"/>
        <family val="1"/>
        <charset val="162"/>
      </rPr>
      <t>A1-A2-B-C)</t>
    </r>
  </si>
  <si>
    <r>
      <t xml:space="preserve">ÖDENEN TAZ. SEVİYESİ
</t>
    </r>
    <r>
      <rPr>
        <b/>
        <sz val="10"/>
        <color indexed="8"/>
        <rFont val="Times New Roman"/>
        <family val="1"/>
        <charset val="162"/>
      </rPr>
      <t>(</t>
    </r>
    <r>
      <rPr>
        <sz val="10"/>
        <color indexed="8"/>
        <rFont val="Times New Roman"/>
        <family val="1"/>
        <charset val="162"/>
      </rPr>
      <t>A1-A2-B-C)</t>
    </r>
  </si>
  <si>
    <t>Aile Yardımı
(EŞ="1" olarak giriniz)</t>
  </si>
  <si>
    <t>DİL TAZMİNATI
(Seviye "A1-A2-B-C" giriniz)</t>
  </si>
  <si>
    <t>T.C. NO             :</t>
  </si>
  <si>
    <t>OKUL/KURUM :</t>
  </si>
  <si>
    <t>ADI SOYADI        :</t>
  </si>
  <si>
    <t>TOPLAM  ÖDENECEK
/İADE
 TUTAR</t>
  </si>
  <si>
    <r>
      <rPr>
        <b/>
        <i/>
        <sz val="8"/>
        <color theme="1"/>
        <rFont val="Calibri"/>
        <family val="2"/>
        <charset val="162"/>
        <scheme val="minor"/>
      </rPr>
      <t>(KİŞİ BORCU İSE)</t>
    </r>
    <r>
      <rPr>
        <b/>
        <sz val="9"/>
        <color theme="1"/>
        <rFont val="Calibri"/>
        <family val="2"/>
        <charset val="162"/>
        <scheme val="minor"/>
      </rPr>
      <t xml:space="preserve">
ÖDEME TARİHİ</t>
    </r>
  </si>
  <si>
    <t>GÖSTERGE TOPLAMI</t>
  </si>
  <si>
    <r>
      <rPr>
        <b/>
        <sz val="12"/>
        <color indexed="8"/>
        <rFont val="Times New Roman"/>
        <family val="1"/>
        <charset val="162"/>
      </rPr>
      <t>ÇOCUK YARDIMI</t>
    </r>
    <r>
      <rPr>
        <b/>
        <sz val="8"/>
        <color indexed="8"/>
        <rFont val="Times New Roman"/>
        <family val="1"/>
        <charset val="162"/>
      </rPr>
      <t xml:space="preserve">
</t>
    </r>
    <r>
      <rPr>
        <b/>
        <u/>
        <sz val="8"/>
        <color indexed="8"/>
        <rFont val="Times New Roman"/>
        <family val="1"/>
        <charset val="162"/>
      </rPr>
      <t>(4 Çocuğa kadar Doğum Tarihlerini Giriniz)</t>
    </r>
  </si>
  <si>
    <r>
      <rPr>
        <b/>
        <u/>
        <sz val="8"/>
        <rFont val="Arial"/>
        <family val="2"/>
        <charset val="162"/>
      </rPr>
      <t>1.ÇOCUK</t>
    </r>
    <r>
      <rPr>
        <b/>
        <sz val="9"/>
        <rFont val="Arial"/>
        <family val="2"/>
        <charset val="162"/>
      </rPr>
      <t xml:space="preserve">
DOĞUM TARİHİ</t>
    </r>
  </si>
  <si>
    <r>
      <rPr>
        <b/>
        <u/>
        <sz val="8"/>
        <rFont val="Arial"/>
        <family val="2"/>
        <charset val="162"/>
      </rPr>
      <t>2.ÇOCUK</t>
    </r>
    <r>
      <rPr>
        <b/>
        <sz val="9"/>
        <rFont val="Arial"/>
        <family val="2"/>
        <charset val="162"/>
      </rPr>
      <t xml:space="preserve">
DOĞUM TARİHİ</t>
    </r>
  </si>
  <si>
    <r>
      <rPr>
        <b/>
        <u/>
        <sz val="8"/>
        <rFont val="Arial"/>
        <family val="2"/>
        <charset val="162"/>
      </rPr>
      <t>3.ÇOCUK</t>
    </r>
    <r>
      <rPr>
        <b/>
        <sz val="9"/>
        <rFont val="Arial"/>
        <family val="2"/>
        <charset val="162"/>
      </rPr>
      <t xml:space="preserve">
DOĞUM TARİHİ</t>
    </r>
  </si>
  <si>
    <r>
      <rPr>
        <b/>
        <u/>
        <sz val="8"/>
        <rFont val="Arial"/>
        <family val="2"/>
        <charset val="162"/>
      </rPr>
      <t>4.ÇOCUK</t>
    </r>
    <r>
      <rPr>
        <b/>
        <sz val="9"/>
        <rFont val="Arial"/>
        <family val="2"/>
        <charset val="162"/>
      </rPr>
      <t xml:space="preserve">
DOĞUM TARİHİ</t>
    </r>
  </si>
  <si>
    <r>
      <rPr>
        <b/>
        <sz val="8"/>
        <rFont val="Arial"/>
        <family val="2"/>
        <charset val="162"/>
      </rPr>
      <t>TOPLAM</t>
    </r>
    <r>
      <rPr>
        <b/>
        <sz val="9"/>
        <rFont val="Arial"/>
        <family val="2"/>
        <charset val="162"/>
      </rPr>
      <t xml:space="preserve"> </t>
    </r>
    <r>
      <rPr>
        <b/>
        <sz val="10"/>
        <rFont val="Arial"/>
        <family val="2"/>
        <charset val="162"/>
      </rPr>
      <t>TUTAR</t>
    </r>
  </si>
  <si>
    <t>…………………..</t>
  </si>
  <si>
    <t>…………………………</t>
  </si>
  <si>
    <t>…………………………….</t>
  </si>
  <si>
    <t>AİLE VE ÇOCUK YARDIMI İLE DİL TAZMİNATI ÖDEMESİ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</si>
</sst>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/yyyy"/>
  </numFmts>
  <fonts count="40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Times New Roman"/>
      <family val="1"/>
      <charset val="162"/>
    </font>
    <font>
      <b/>
      <sz val="14"/>
      <color indexed="8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0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b/>
      <sz val="10"/>
      <name val="Arial Tur"/>
      <charset val="162"/>
    </font>
    <font>
      <u/>
      <sz val="10"/>
      <name val="Times New Roman"/>
      <family val="1"/>
      <charset val="162"/>
    </font>
    <font>
      <sz val="10"/>
      <name val="Arial Tur"/>
      <charset val="162"/>
    </font>
    <font>
      <b/>
      <sz val="11"/>
      <color indexed="8"/>
      <name val="Times New Roman"/>
      <family val="1"/>
      <charset val="162"/>
    </font>
    <font>
      <b/>
      <sz val="9"/>
      <name val="Arial Narrow"/>
      <family val="2"/>
      <charset val="162"/>
    </font>
    <font>
      <sz val="9"/>
      <color theme="1"/>
      <name val="Arial Narrow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8"/>
      <color indexed="8"/>
      <name val="Times New Roman"/>
      <family val="1"/>
      <charset val="162"/>
    </font>
    <font>
      <b/>
      <sz val="10"/>
      <name val="Arial"/>
      <family val="2"/>
      <charset val="162"/>
    </font>
    <font>
      <sz val="1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b/>
      <sz val="8"/>
      <name val="Arial"/>
      <family val="2"/>
      <charset val="162"/>
    </font>
    <font>
      <b/>
      <sz val="9"/>
      <color theme="1"/>
      <name val="Arial Narrow"/>
      <family val="2"/>
      <charset val="162"/>
    </font>
    <font>
      <b/>
      <u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8"/>
      <color theme="1" tint="0.249977111117893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b/>
      <sz val="8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u/>
      <sz val="10"/>
      <color indexed="8"/>
      <name val="Times New Roman"/>
      <family val="1"/>
      <charset val="162"/>
    </font>
    <font>
      <b/>
      <i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u/>
      <sz val="8"/>
      <color indexed="8"/>
      <name val="Times New Roman"/>
      <family val="1"/>
      <charset val="162"/>
    </font>
    <font>
      <b/>
      <u/>
      <sz val="8"/>
      <name val="Arial"/>
      <family val="2"/>
      <charset val="162"/>
    </font>
    <font>
      <u/>
      <sz val="10"/>
      <color indexed="8"/>
      <name val="Times New Roman"/>
      <family val="1"/>
      <charset val="162"/>
    </font>
    <font>
      <u/>
      <sz val="11"/>
      <color theme="1"/>
      <name val="Calibri"/>
      <family val="2"/>
      <charset val="162"/>
      <scheme val="minor"/>
    </font>
    <font>
      <b/>
      <sz val="16"/>
      <color indexed="8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 applyFill="0"/>
    <xf numFmtId="0" fontId="22" fillId="0" borderId="0"/>
  </cellStyleXfs>
  <cellXfs count="23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>
      <alignment horizontal="center"/>
    </xf>
    <xf numFmtId="49" fontId="6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5" xfId="1" applyFont="1" applyBorder="1"/>
    <xf numFmtId="0" fontId="5" fillId="0" borderId="0" xfId="1" applyFont="1" applyAlignment="1">
      <alignment horizontal="right"/>
    </xf>
    <xf numFmtId="0" fontId="4" fillId="0" borderId="0" xfId="1" applyFont="1" applyAlignment="1">
      <alignment horizontal="center" vertical="center" shrinkToFit="1"/>
    </xf>
    <xf numFmtId="4" fontId="4" fillId="0" borderId="0" xfId="1" applyNumberFormat="1" applyFont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2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vertical="center"/>
    </xf>
    <xf numFmtId="2" fontId="9" fillId="0" borderId="0" xfId="2" applyNumberFormat="1" applyFont="1" applyFill="1" applyAlignment="1">
      <alignment horizontal="center"/>
    </xf>
    <xf numFmtId="2" fontId="7" fillId="0" borderId="0" xfId="2" applyNumberFormat="1" applyFont="1" applyFill="1" applyAlignment="1">
      <alignment horizontal="center" vertical="center"/>
    </xf>
    <xf numFmtId="2" fontId="5" fillId="0" borderId="0" xfId="1" applyNumberFormat="1" applyFont="1" applyAlignment="1">
      <alignment horizontal="left"/>
    </xf>
    <xf numFmtId="2" fontId="5" fillId="0" borderId="0" xfId="1" applyNumberFormat="1" applyFont="1"/>
    <xf numFmtId="2" fontId="7" fillId="0" borderId="0" xfId="2" applyNumberFormat="1" applyFont="1" applyFill="1" applyAlignment="1">
      <alignment horizontal="center"/>
    </xf>
    <xf numFmtId="0" fontId="4" fillId="0" borderId="0" xfId="1" applyFont="1"/>
    <xf numFmtId="1" fontId="5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 shrinkToFit="1"/>
    </xf>
    <xf numFmtId="1" fontId="3" fillId="0" borderId="0" xfId="1" applyNumberFormat="1" applyFont="1" applyAlignment="1">
      <alignment horizontal="center" vertical="center"/>
    </xf>
    <xf numFmtId="1" fontId="4" fillId="0" borderId="0" xfId="1" applyNumberFormat="1" applyFont="1" applyAlignment="1">
      <alignment horizontal="center" vertical="center"/>
    </xf>
    <xf numFmtId="1" fontId="9" fillId="0" borderId="0" xfId="2" applyNumberFormat="1" applyFont="1" applyFill="1" applyAlignment="1">
      <alignment horizontal="center" vertical="center"/>
    </xf>
    <xf numFmtId="1" fontId="7" fillId="0" borderId="0" xfId="2" applyNumberFormat="1" applyFont="1" applyFill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5" xfId="1" applyFont="1" applyBorder="1" applyAlignment="1">
      <alignment vertical="center" shrinkToFit="1"/>
    </xf>
    <xf numFmtId="0" fontId="13" fillId="0" borderId="0" xfId="0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7" fillId="0" borderId="0" xfId="2" applyFont="1" applyFill="1" applyAlignment="1">
      <alignment horizontal="center"/>
    </xf>
    <xf numFmtId="2" fontId="4" fillId="0" borderId="0" xfId="1" applyNumberFormat="1" applyFont="1" applyAlignment="1">
      <alignment horizontal="center" vertical="center" shrinkToFit="1"/>
    </xf>
    <xf numFmtId="2" fontId="13" fillId="0" borderId="0" xfId="0" applyNumberFormat="1" applyFont="1" applyAlignment="1">
      <alignment horizontal="center"/>
    </xf>
    <xf numFmtId="2" fontId="4" fillId="0" borderId="0" xfId="1" applyNumberFormat="1" applyFont="1" applyAlignment="1">
      <alignment horizontal="center"/>
    </xf>
    <xf numFmtId="2" fontId="20" fillId="0" borderId="0" xfId="1" applyNumberFormat="1" applyFont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2" fontId="0" fillId="0" borderId="0" xfId="0" applyNumberFormat="1"/>
    <xf numFmtId="0" fontId="4" fillId="0" borderId="0" xfId="1" applyFont="1" applyAlignment="1">
      <alignment vertical="center"/>
    </xf>
    <xf numFmtId="2" fontId="4" fillId="0" borderId="0" xfId="1" applyNumberFormat="1" applyFont="1" applyAlignment="1">
      <alignment vertical="center" shrinkToFit="1"/>
    </xf>
    <xf numFmtId="2" fontId="2" fillId="0" borderId="0" xfId="1" applyNumberFormat="1" applyFont="1" applyAlignment="1">
      <alignment vertical="center"/>
    </xf>
    <xf numFmtId="2" fontId="4" fillId="2" borderId="10" xfId="1" applyNumberFormat="1" applyFont="1" applyFill="1" applyBorder="1" applyAlignment="1">
      <alignment horizontal="center" vertical="center"/>
    </xf>
    <xf numFmtId="4" fontId="5" fillId="7" borderId="28" xfId="1" applyNumberFormat="1" applyFont="1" applyFill="1" applyBorder="1" applyAlignment="1">
      <alignment horizontal="right" shrinkToFit="1"/>
    </xf>
    <xf numFmtId="0" fontId="0" fillId="0" borderId="0" xfId="0" applyAlignment="1">
      <alignment horizontal="right"/>
    </xf>
    <xf numFmtId="4" fontId="4" fillId="0" borderId="0" xfId="1" applyNumberFormat="1" applyFont="1" applyAlignment="1">
      <alignment horizontal="right" vertical="center" shrinkToFit="1"/>
    </xf>
    <xf numFmtId="0" fontId="4" fillId="0" borderId="0" xfId="1" applyFont="1" applyAlignment="1">
      <alignment horizontal="right" vertical="center"/>
    </xf>
    <xf numFmtId="2" fontId="9" fillId="0" borderId="0" xfId="2" applyNumberFormat="1" applyFont="1" applyFill="1" applyAlignment="1">
      <alignment horizontal="right"/>
    </xf>
    <xf numFmtId="2" fontId="7" fillId="0" borderId="0" xfId="2" applyNumberFormat="1" applyFont="1" applyFill="1" applyAlignment="1">
      <alignment horizontal="right"/>
    </xf>
    <xf numFmtId="0" fontId="8" fillId="0" borderId="0" xfId="1" applyFont="1" applyAlignment="1">
      <alignment horizontal="right"/>
    </xf>
    <xf numFmtId="2" fontId="2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" fillId="0" borderId="0" xfId="1" applyFont="1" applyAlignment="1">
      <alignment horizontal="center"/>
    </xf>
    <xf numFmtId="2" fontId="10" fillId="3" borderId="14" xfId="1" applyNumberFormat="1" applyFont="1" applyFill="1" applyBorder="1" applyAlignment="1">
      <alignment horizontal="center" vertical="center" shrinkToFit="1"/>
    </xf>
    <xf numFmtId="2" fontId="4" fillId="0" borderId="0" xfId="1" applyNumberFormat="1" applyFont="1" applyAlignment="1">
      <alignment horizontal="left" vertical="center"/>
    </xf>
    <xf numFmtId="2" fontId="13" fillId="0" borderId="0" xfId="0" applyNumberFormat="1" applyFont="1" applyAlignment="1">
      <alignment horizontal="left"/>
    </xf>
    <xf numFmtId="1" fontId="13" fillId="0" borderId="0" xfId="0" applyNumberFormat="1" applyFont="1" applyAlignment="1">
      <alignment horizontal="center" vertical="center"/>
    </xf>
    <xf numFmtId="2" fontId="31" fillId="0" borderId="0" xfId="1" applyNumberFormat="1" applyFont="1" applyAlignment="1">
      <alignment vertical="center"/>
    </xf>
    <xf numFmtId="0" fontId="10" fillId="0" borderId="0" xfId="1" applyFont="1" applyAlignment="1">
      <alignment horizontal="left"/>
    </xf>
    <xf numFmtId="0" fontId="13" fillId="0" borderId="0" xfId="0" applyFont="1"/>
    <xf numFmtId="4" fontId="5" fillId="4" borderId="34" xfId="1" applyNumberFormat="1" applyFont="1" applyFill="1" applyBorder="1" applyAlignment="1">
      <alignment horizontal="center" vertical="center" shrinkToFit="1"/>
    </xf>
    <xf numFmtId="4" fontId="5" fillId="4" borderId="16" xfId="1" applyNumberFormat="1" applyFont="1" applyFill="1" applyBorder="1" applyAlignment="1">
      <alignment horizontal="center" vertical="center" shrinkToFit="1"/>
    </xf>
    <xf numFmtId="0" fontId="5" fillId="0" borderId="0" xfId="1" applyFont="1" applyAlignment="1">
      <alignment horizontal="right" vertical="center"/>
    </xf>
    <xf numFmtId="14" fontId="5" fillId="16" borderId="35" xfId="1" applyNumberFormat="1" applyFont="1" applyFill="1" applyBorder="1" applyAlignment="1">
      <alignment horizontal="center" shrinkToFit="1"/>
    </xf>
    <xf numFmtId="14" fontId="5" fillId="15" borderId="23" xfId="1" applyNumberFormat="1" applyFont="1" applyFill="1" applyBorder="1" applyAlignment="1">
      <alignment horizontal="center" shrinkToFit="1"/>
    </xf>
    <xf numFmtId="14" fontId="5" fillId="9" borderId="23" xfId="1" applyNumberFormat="1" applyFont="1" applyFill="1" applyBorder="1" applyAlignment="1">
      <alignment horizontal="center" shrinkToFit="1"/>
    </xf>
    <xf numFmtId="14" fontId="5" fillId="13" borderId="26" xfId="1" applyNumberFormat="1" applyFont="1" applyFill="1" applyBorder="1" applyAlignment="1">
      <alignment horizontal="center" shrinkToFit="1"/>
    </xf>
    <xf numFmtId="1" fontId="2" fillId="0" borderId="0" xfId="1" applyNumberFormat="1" applyFont="1" applyAlignment="1">
      <alignment horizontal="left"/>
    </xf>
    <xf numFmtId="1" fontId="2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" fontId="9" fillId="0" borderId="0" xfId="2" applyNumberFormat="1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12" fillId="12" borderId="19" xfId="0" applyFont="1" applyFill="1" applyBorder="1" applyAlignment="1">
      <alignment horizontal="center"/>
    </xf>
    <xf numFmtId="0" fontId="12" fillId="12" borderId="20" xfId="0" applyFont="1" applyFill="1" applyBorder="1" applyAlignment="1">
      <alignment horizontal="center"/>
    </xf>
    <xf numFmtId="0" fontId="12" fillId="12" borderId="21" xfId="0" applyFont="1" applyFill="1" applyBorder="1" applyAlignment="1">
      <alignment horizontal="center"/>
    </xf>
    <xf numFmtId="0" fontId="11" fillId="11" borderId="36" xfId="0" applyFont="1" applyFill="1" applyBorder="1" applyAlignment="1">
      <alignment horizontal="center"/>
    </xf>
    <xf numFmtId="1" fontId="12" fillId="10" borderId="31" xfId="0" applyNumberFormat="1" applyFont="1" applyFill="1" applyBorder="1" applyAlignment="1">
      <alignment horizontal="center" vertical="center"/>
    </xf>
    <xf numFmtId="0" fontId="19" fillId="10" borderId="37" xfId="0" applyFont="1" applyFill="1" applyBorder="1" applyAlignment="1">
      <alignment horizontal="center" vertical="center"/>
    </xf>
    <xf numFmtId="4" fontId="5" fillId="10" borderId="36" xfId="1" applyNumberFormat="1" applyFont="1" applyFill="1" applyBorder="1" applyAlignment="1">
      <alignment horizontal="center" shrinkToFit="1"/>
    </xf>
    <xf numFmtId="1" fontId="5" fillId="18" borderId="38" xfId="1" applyNumberFormat="1" applyFont="1" applyFill="1" applyBorder="1" applyAlignment="1">
      <alignment horizontal="center" shrinkToFit="1"/>
    </xf>
    <xf numFmtId="4" fontId="4" fillId="14" borderId="39" xfId="1" applyNumberFormat="1" applyFont="1" applyFill="1" applyBorder="1" applyAlignment="1">
      <alignment horizontal="center" shrinkToFit="1"/>
    </xf>
    <xf numFmtId="2" fontId="5" fillId="8" borderId="28" xfId="1" applyNumberFormat="1" applyFont="1" applyFill="1" applyBorder="1" applyAlignment="1">
      <alignment horizontal="center" vertical="center" shrinkToFit="1"/>
    </xf>
    <xf numFmtId="0" fontId="10" fillId="6" borderId="1" xfId="1" quotePrefix="1" applyFont="1" applyFill="1" applyBorder="1" applyAlignment="1">
      <alignment horizontal="center"/>
    </xf>
    <xf numFmtId="0" fontId="14" fillId="2" borderId="6" xfId="1" applyFont="1" applyFill="1" applyBorder="1" applyAlignment="1">
      <alignment horizontal="center" vertical="center"/>
    </xf>
    <xf numFmtId="0" fontId="4" fillId="7" borderId="9" xfId="1" applyFont="1" applyFill="1" applyBorder="1" applyAlignment="1">
      <alignment horizontal="center" vertical="center" wrapText="1"/>
    </xf>
    <xf numFmtId="0" fontId="36" fillId="0" borderId="0" xfId="1" applyFont="1" applyAlignment="1">
      <alignment horizontal="center"/>
    </xf>
    <xf numFmtId="1" fontId="36" fillId="0" borderId="0" xfId="1" applyNumberFormat="1" applyFont="1" applyAlignment="1">
      <alignment horizontal="center"/>
    </xf>
    <xf numFmtId="0" fontId="37" fillId="0" borderId="0" xfId="0" applyFont="1"/>
    <xf numFmtId="0" fontId="31" fillId="0" borderId="0" xfId="1" applyFont="1" applyAlignment="1">
      <alignment horizontal="center"/>
    </xf>
    <xf numFmtId="0" fontId="37" fillId="0" borderId="0" xfId="0" applyFont="1" applyAlignment="1">
      <alignment horizontal="center"/>
    </xf>
    <xf numFmtId="0" fontId="36" fillId="0" borderId="0" xfId="1" applyFont="1"/>
    <xf numFmtId="2" fontId="36" fillId="0" borderId="0" xfId="1" applyNumberFormat="1" applyFont="1"/>
    <xf numFmtId="0" fontId="36" fillId="0" borderId="5" xfId="1" applyFont="1" applyBorder="1"/>
    <xf numFmtId="0" fontId="8" fillId="0" borderId="3" xfId="1" applyFont="1" applyBorder="1" applyAlignment="1">
      <alignment horizontal="right"/>
    </xf>
    <xf numFmtId="0" fontId="8" fillId="0" borderId="3" xfId="1" applyFont="1" applyBorder="1" applyAlignment="1">
      <alignment horizontal="center"/>
    </xf>
    <xf numFmtId="0" fontId="20" fillId="0" borderId="3" xfId="1" applyFont="1" applyBorder="1" applyAlignment="1">
      <alignment horizontal="center"/>
    </xf>
    <xf numFmtId="2" fontId="20" fillId="0" borderId="3" xfId="1" applyNumberFormat="1" applyFont="1" applyBorder="1" applyAlignment="1">
      <alignment horizontal="center"/>
    </xf>
    <xf numFmtId="1" fontId="8" fillId="0" borderId="3" xfId="1" applyNumberFormat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1" fontId="8" fillId="0" borderId="3" xfId="1" applyNumberFormat="1" applyFont="1" applyBorder="1" applyAlignment="1">
      <alignment horizontal="center"/>
    </xf>
    <xf numFmtId="0" fontId="37" fillId="0" borderId="3" xfId="0" applyFont="1" applyBorder="1"/>
    <xf numFmtId="2" fontId="37" fillId="0" borderId="3" xfId="0" applyNumberFormat="1" applyFont="1" applyBorder="1" applyAlignment="1">
      <alignment horizontal="center" vertical="center"/>
    </xf>
    <xf numFmtId="0" fontId="36" fillId="0" borderId="3" xfId="1" applyFont="1" applyBorder="1" applyAlignment="1">
      <alignment horizontal="center"/>
    </xf>
    <xf numFmtId="0" fontId="36" fillId="0" borderId="3" xfId="1" applyFont="1" applyBorder="1"/>
    <xf numFmtId="2" fontId="36" fillId="0" borderId="3" xfId="1" applyNumberFormat="1" applyFont="1" applyBorder="1"/>
    <xf numFmtId="0" fontId="36" fillId="0" borderId="2" xfId="1" applyFont="1" applyBorder="1"/>
    <xf numFmtId="0" fontId="19" fillId="8" borderId="31" xfId="0" applyFont="1" applyFill="1" applyBorder="1" applyAlignment="1">
      <alignment horizontal="center"/>
    </xf>
    <xf numFmtId="2" fontId="19" fillId="8" borderId="40" xfId="0" applyNumberFormat="1" applyFont="1" applyFill="1" applyBorder="1" applyAlignment="1">
      <alignment horizontal="center"/>
    </xf>
    <xf numFmtId="0" fontId="4" fillId="2" borderId="24" xfId="1" applyFont="1" applyFill="1" applyBorder="1" applyAlignment="1">
      <alignment horizontal="right" vertical="center" wrapText="1"/>
    </xf>
    <xf numFmtId="164" fontId="5" fillId="0" borderId="45" xfId="1" applyNumberFormat="1" applyFont="1" applyBorder="1" applyAlignment="1">
      <alignment horizontal="right" shrinkToFit="1"/>
    </xf>
    <xf numFmtId="164" fontId="5" fillId="0" borderId="46" xfId="1" applyNumberFormat="1" applyFont="1" applyBorder="1" applyAlignment="1">
      <alignment horizontal="right" shrinkToFit="1"/>
    </xf>
    <xf numFmtId="0" fontId="12" fillId="12" borderId="40" xfId="0" applyFont="1" applyFill="1" applyBorder="1" applyAlignment="1">
      <alignment horizontal="center"/>
    </xf>
    <xf numFmtId="0" fontId="12" fillId="12" borderId="47" xfId="0" applyFont="1" applyFill="1" applyBorder="1" applyAlignment="1">
      <alignment horizontal="center"/>
    </xf>
    <xf numFmtId="0" fontId="12" fillId="12" borderId="43" xfId="0" applyFont="1" applyFill="1" applyBorder="1" applyAlignment="1">
      <alignment horizontal="center"/>
    </xf>
    <xf numFmtId="164" fontId="5" fillId="0" borderId="48" xfId="1" applyNumberFormat="1" applyFont="1" applyBorder="1" applyAlignment="1">
      <alignment horizontal="right" shrinkToFit="1"/>
    </xf>
    <xf numFmtId="0" fontId="12" fillId="12" borderId="48" xfId="0" applyFont="1" applyFill="1" applyBorder="1" applyAlignment="1">
      <alignment horizontal="center"/>
    </xf>
    <xf numFmtId="2" fontId="19" fillId="8" borderId="3" xfId="0" applyNumberFormat="1" applyFont="1" applyFill="1" applyBorder="1" applyAlignment="1">
      <alignment horizontal="center"/>
    </xf>
    <xf numFmtId="164" fontId="5" fillId="17" borderId="42" xfId="1" applyNumberFormat="1" applyFont="1" applyFill="1" applyBorder="1" applyAlignment="1">
      <alignment horizontal="right" shrinkToFit="1"/>
    </xf>
    <xf numFmtId="0" fontId="4" fillId="2" borderId="0" xfId="1" applyFont="1" applyFill="1" applyAlignment="1">
      <alignment horizontal="right" vertical="center" wrapText="1"/>
    </xf>
    <xf numFmtId="0" fontId="14" fillId="8" borderId="10" xfId="1" applyFont="1" applyFill="1" applyBorder="1" applyAlignment="1">
      <alignment horizontal="center" vertical="center" wrapText="1"/>
    </xf>
    <xf numFmtId="0" fontId="29" fillId="11" borderId="9" xfId="1" applyFont="1" applyFill="1" applyBorder="1" applyAlignment="1">
      <alignment horizontal="center" vertical="center" wrapText="1"/>
    </xf>
    <xf numFmtId="0" fontId="14" fillId="8" borderId="9" xfId="1" applyFont="1" applyFill="1" applyBorder="1" applyAlignment="1">
      <alignment horizontal="center" vertical="center" wrapText="1"/>
    </xf>
    <xf numFmtId="2" fontId="4" fillId="8" borderId="9" xfId="1" applyNumberFormat="1" applyFont="1" applyFill="1" applyBorder="1" applyAlignment="1">
      <alignment horizontal="center" vertical="center" wrapText="1"/>
    </xf>
    <xf numFmtId="1" fontId="14" fillId="10" borderId="50" xfId="1" applyNumberFormat="1" applyFont="1" applyFill="1" applyBorder="1" applyAlignment="1">
      <alignment horizontal="center" vertical="center" wrapText="1"/>
    </xf>
    <xf numFmtId="0" fontId="15" fillId="10" borderId="29" xfId="0" applyFont="1" applyFill="1" applyBorder="1" applyAlignment="1">
      <alignment horizontal="center" vertical="center"/>
    </xf>
    <xf numFmtId="0" fontId="15" fillId="10" borderId="51" xfId="0" applyFont="1" applyFill="1" applyBorder="1" applyAlignment="1">
      <alignment horizontal="center" vertical="center" wrapText="1"/>
    </xf>
    <xf numFmtId="0" fontId="28" fillId="10" borderId="11" xfId="0" applyFont="1" applyFill="1" applyBorder="1" applyAlignment="1">
      <alignment horizontal="center" vertical="center" wrapText="1"/>
    </xf>
    <xf numFmtId="0" fontId="28" fillId="10" borderId="52" xfId="0" applyFont="1" applyFill="1" applyBorder="1" applyAlignment="1">
      <alignment horizontal="center" vertical="center" wrapText="1"/>
    </xf>
    <xf numFmtId="0" fontId="28" fillId="16" borderId="27" xfId="0" applyFont="1" applyFill="1" applyBorder="1" applyAlignment="1">
      <alignment horizontal="center" vertical="center" wrapText="1"/>
    </xf>
    <xf numFmtId="1" fontId="18" fillId="19" borderId="10" xfId="0" applyNumberFormat="1" applyFont="1" applyFill="1" applyBorder="1" applyAlignment="1">
      <alignment horizontal="center" vertical="center" wrapText="1"/>
    </xf>
    <xf numFmtId="0" fontId="15" fillId="17" borderId="10" xfId="0" applyFont="1" applyFill="1" applyBorder="1" applyAlignment="1">
      <alignment horizontal="center" vertical="center" wrapText="1"/>
    </xf>
    <xf numFmtId="0" fontId="4" fillId="7" borderId="10" xfId="1" applyFont="1" applyFill="1" applyBorder="1" applyAlignment="1">
      <alignment horizontal="center" vertical="center" wrapText="1"/>
    </xf>
    <xf numFmtId="4" fontId="4" fillId="3" borderId="32" xfId="1" applyNumberFormat="1" applyFont="1" applyFill="1" applyBorder="1" applyAlignment="1">
      <alignment horizontal="right" vertical="center" shrinkToFit="1"/>
    </xf>
    <xf numFmtId="4" fontId="4" fillId="3" borderId="12" xfId="1" applyNumberFormat="1" applyFont="1" applyFill="1" applyBorder="1" applyAlignment="1">
      <alignment horizontal="right" vertical="center" shrinkToFit="1"/>
    </xf>
    <xf numFmtId="4" fontId="4" fillId="3" borderId="16" xfId="1" applyNumberFormat="1" applyFont="1" applyFill="1" applyBorder="1" applyAlignment="1">
      <alignment horizontal="center" vertical="center" shrinkToFit="1"/>
    </xf>
    <xf numFmtId="2" fontId="10" fillId="3" borderId="16" xfId="1" applyNumberFormat="1" applyFont="1" applyFill="1" applyBorder="1" applyAlignment="1">
      <alignment horizontal="center" vertical="center" shrinkToFit="1"/>
    </xf>
    <xf numFmtId="164" fontId="5" fillId="17" borderId="15" xfId="1" applyNumberFormat="1" applyFont="1" applyFill="1" applyBorder="1" applyAlignment="1">
      <alignment horizontal="right" shrinkToFit="1"/>
    </xf>
    <xf numFmtId="0" fontId="19" fillId="8" borderId="53" xfId="0" applyFont="1" applyFill="1" applyBorder="1" applyAlignment="1">
      <alignment horizontal="center"/>
    </xf>
    <xf numFmtId="0" fontId="11" fillId="11" borderId="54" xfId="0" applyFont="1" applyFill="1" applyBorder="1" applyAlignment="1">
      <alignment horizontal="center"/>
    </xf>
    <xf numFmtId="2" fontId="19" fillId="8" borderId="55" xfId="0" applyNumberFormat="1" applyFont="1" applyFill="1" applyBorder="1" applyAlignment="1">
      <alignment horizontal="center"/>
    </xf>
    <xf numFmtId="1" fontId="12" fillId="10" borderId="53" xfId="0" applyNumberFormat="1" applyFont="1" applyFill="1" applyBorder="1" applyAlignment="1">
      <alignment horizontal="center" vertical="center"/>
    </xf>
    <xf numFmtId="0" fontId="19" fillId="10" borderId="56" xfId="0" applyFont="1" applyFill="1" applyBorder="1" applyAlignment="1">
      <alignment horizontal="center" vertical="center"/>
    </xf>
    <xf numFmtId="4" fontId="5" fillId="10" borderId="54" xfId="1" applyNumberFormat="1" applyFont="1" applyFill="1" applyBorder="1" applyAlignment="1">
      <alignment horizontal="center" shrinkToFit="1"/>
    </xf>
    <xf numFmtId="14" fontId="5" fillId="13" borderId="57" xfId="1" applyNumberFormat="1" applyFont="1" applyFill="1" applyBorder="1" applyAlignment="1">
      <alignment horizontal="center" shrinkToFit="1"/>
    </xf>
    <xf numFmtId="14" fontId="5" fillId="9" borderId="8" xfId="1" applyNumberFormat="1" applyFont="1" applyFill="1" applyBorder="1" applyAlignment="1">
      <alignment horizontal="center" shrinkToFit="1"/>
    </xf>
    <xf numFmtId="14" fontId="5" fillId="15" borderId="8" xfId="1" applyNumberFormat="1" applyFont="1" applyFill="1" applyBorder="1" applyAlignment="1">
      <alignment horizontal="center" shrinkToFit="1"/>
    </xf>
    <xf numFmtId="14" fontId="5" fillId="16" borderId="58" xfId="1" applyNumberFormat="1" applyFont="1" applyFill="1" applyBorder="1" applyAlignment="1">
      <alignment horizontal="center" shrinkToFit="1"/>
    </xf>
    <xf numFmtId="1" fontId="5" fillId="18" borderId="7" xfId="1" applyNumberFormat="1" applyFont="1" applyFill="1" applyBorder="1" applyAlignment="1">
      <alignment horizontal="center" shrinkToFit="1"/>
    </xf>
    <xf numFmtId="4" fontId="4" fillId="14" borderId="59" xfId="1" applyNumberFormat="1" applyFont="1" applyFill="1" applyBorder="1" applyAlignment="1">
      <alignment horizontal="center" shrinkToFit="1"/>
    </xf>
    <xf numFmtId="2" fontId="5" fillId="8" borderId="22" xfId="1" applyNumberFormat="1" applyFont="1" applyFill="1" applyBorder="1" applyAlignment="1">
      <alignment horizontal="center" vertical="center" shrinkToFit="1"/>
    </xf>
    <xf numFmtId="4" fontId="5" fillId="7" borderId="22" xfId="1" applyNumberFormat="1" applyFont="1" applyFill="1" applyBorder="1" applyAlignment="1">
      <alignment horizontal="right" shrinkToFit="1"/>
    </xf>
    <xf numFmtId="4" fontId="5" fillId="4" borderId="60" xfId="1" applyNumberFormat="1" applyFont="1" applyFill="1" applyBorder="1" applyAlignment="1">
      <alignment horizontal="center" vertical="center" shrinkToFit="1"/>
    </xf>
    <xf numFmtId="0" fontId="19" fillId="8" borderId="61" xfId="0" applyFont="1" applyFill="1" applyBorder="1" applyAlignment="1">
      <alignment horizontal="center"/>
    </xf>
    <xf numFmtId="0" fontId="11" fillId="11" borderId="62" xfId="0" applyFont="1" applyFill="1" applyBorder="1" applyAlignment="1">
      <alignment horizontal="center"/>
    </xf>
    <xf numFmtId="2" fontId="19" fillId="8" borderId="41" xfId="0" applyNumberFormat="1" applyFont="1" applyFill="1" applyBorder="1" applyAlignment="1">
      <alignment horizontal="center"/>
    </xf>
    <xf numFmtId="1" fontId="12" fillId="10" borderId="61" xfId="0" applyNumberFormat="1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4" fontId="5" fillId="10" borderId="62" xfId="1" applyNumberFormat="1" applyFont="1" applyFill="1" applyBorder="1" applyAlignment="1">
      <alignment horizontal="center" shrinkToFit="1"/>
    </xf>
    <xf numFmtId="14" fontId="5" fillId="13" borderId="32" xfId="1" applyNumberFormat="1" applyFont="1" applyFill="1" applyBorder="1" applyAlignment="1">
      <alignment horizontal="center" shrinkToFit="1"/>
    </xf>
    <xf numFmtId="14" fontId="5" fillId="9" borderId="63" xfId="1" applyNumberFormat="1" applyFont="1" applyFill="1" applyBorder="1" applyAlignment="1">
      <alignment horizontal="center" shrinkToFit="1"/>
    </xf>
    <xf numFmtId="14" fontId="5" fillId="15" borderId="63" xfId="1" applyNumberFormat="1" applyFont="1" applyFill="1" applyBorder="1" applyAlignment="1">
      <alignment horizontal="center" shrinkToFit="1"/>
    </xf>
    <xf numFmtId="14" fontId="5" fillId="16" borderId="64" xfId="1" applyNumberFormat="1" applyFont="1" applyFill="1" applyBorder="1" applyAlignment="1">
      <alignment horizontal="center" shrinkToFit="1"/>
    </xf>
    <xf numFmtId="1" fontId="5" fillId="18" borderId="12" xfId="1" applyNumberFormat="1" applyFont="1" applyFill="1" applyBorder="1" applyAlignment="1">
      <alignment horizontal="center" shrinkToFit="1"/>
    </xf>
    <xf numFmtId="4" fontId="4" fillId="14" borderId="16" xfId="1" applyNumberFormat="1" applyFont="1" applyFill="1" applyBorder="1" applyAlignment="1">
      <alignment horizontal="center" shrinkToFit="1"/>
    </xf>
    <xf numFmtId="2" fontId="5" fillId="8" borderId="13" xfId="1" applyNumberFormat="1" applyFont="1" applyFill="1" applyBorder="1" applyAlignment="1">
      <alignment horizontal="center" vertical="center" shrinkToFit="1"/>
    </xf>
    <xf numFmtId="4" fontId="5" fillId="7" borderId="13" xfId="1" applyNumberFormat="1" applyFont="1" applyFill="1" applyBorder="1" applyAlignment="1">
      <alignment horizontal="right" shrinkToFit="1"/>
    </xf>
    <xf numFmtId="0" fontId="12" fillId="12" borderId="55" xfId="0" applyFont="1" applyFill="1" applyBorder="1" applyAlignment="1">
      <alignment horizontal="center"/>
    </xf>
    <xf numFmtId="1" fontId="4" fillId="6" borderId="1" xfId="1" applyNumberFormat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/>
    </xf>
    <xf numFmtId="0" fontId="10" fillId="6" borderId="1" xfId="1" quotePrefix="1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/>
    </xf>
    <xf numFmtId="1" fontId="25" fillId="5" borderId="1" xfId="0" applyNumberFormat="1" applyFont="1" applyFill="1" applyBorder="1" applyAlignment="1">
      <alignment horizontal="center"/>
    </xf>
    <xf numFmtId="2" fontId="25" fillId="5" borderId="1" xfId="0" applyNumberFormat="1" applyFont="1" applyFill="1" applyBorder="1" applyAlignment="1">
      <alignment horizontal="center"/>
    </xf>
    <xf numFmtId="4" fontId="26" fillId="5" borderId="1" xfId="0" applyNumberFormat="1" applyFont="1" applyFill="1" applyBorder="1" applyAlignment="1">
      <alignment horizontal="center"/>
    </xf>
    <xf numFmtId="0" fontId="38" fillId="0" borderId="10" xfId="1" applyFont="1" applyBorder="1" applyAlignment="1">
      <alignment horizontal="center" vertical="center" textRotation="180" shrinkToFit="1"/>
    </xf>
    <xf numFmtId="0" fontId="38" fillId="0" borderId="33" xfId="1" applyFont="1" applyBorder="1" applyAlignment="1">
      <alignment horizontal="center" vertical="center" textRotation="180" shrinkToFit="1"/>
    </xf>
    <xf numFmtId="0" fontId="38" fillId="0" borderId="16" xfId="1" applyFont="1" applyBorder="1" applyAlignment="1">
      <alignment horizontal="center" vertical="center" textRotation="180" shrinkToFit="1"/>
    </xf>
    <xf numFmtId="0" fontId="23" fillId="6" borderId="1" xfId="1" applyFont="1" applyFill="1" applyBorder="1" applyAlignment="1">
      <alignment horizontal="left"/>
    </xf>
    <xf numFmtId="14" fontId="30" fillId="0" borderId="0" xfId="0" applyNumberFormat="1" applyFont="1" applyAlignment="1">
      <alignment horizontal="center"/>
    </xf>
    <xf numFmtId="0" fontId="4" fillId="2" borderId="11" xfId="1" applyFont="1" applyFill="1" applyBorder="1" applyAlignment="1">
      <alignment horizontal="right" vertical="center" wrapText="1"/>
    </xf>
    <xf numFmtId="0" fontId="4" fillId="2" borderId="49" xfId="1" applyFont="1" applyFill="1" applyBorder="1" applyAlignment="1">
      <alignment horizontal="right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14" fillId="10" borderId="15" xfId="1" applyFont="1" applyFill="1" applyBorder="1" applyAlignment="1">
      <alignment horizontal="center" vertical="center" wrapText="1"/>
    </xf>
    <xf numFmtId="0" fontId="14" fillId="10" borderId="24" xfId="1" applyFont="1" applyFill="1" applyBorder="1" applyAlignment="1">
      <alignment horizontal="center" vertical="center"/>
    </xf>
    <xf numFmtId="0" fontId="14" fillId="10" borderId="9" xfId="1" applyFont="1" applyFill="1" applyBorder="1" applyAlignment="1">
      <alignment horizontal="center" vertical="center"/>
    </xf>
    <xf numFmtId="0" fontId="4" fillId="8" borderId="18" xfId="1" applyFont="1" applyFill="1" applyBorder="1" applyAlignment="1">
      <alignment horizontal="center" vertical="center" wrapText="1"/>
    </xf>
    <xf numFmtId="0" fontId="4" fillId="8" borderId="6" xfId="1" applyFont="1" applyFill="1" applyBorder="1" applyAlignment="1">
      <alignment horizontal="center" vertical="center" wrapText="1"/>
    </xf>
    <xf numFmtId="0" fontId="4" fillId="8" borderId="17" xfId="1" applyFont="1" applyFill="1" applyBorder="1" applyAlignment="1">
      <alignment horizontal="center" vertical="center" wrapText="1"/>
    </xf>
    <xf numFmtId="4" fontId="14" fillId="13" borderId="15" xfId="1" applyNumberFormat="1" applyFont="1" applyFill="1" applyBorder="1" applyAlignment="1">
      <alignment horizontal="center" vertical="center" wrapText="1" shrinkToFit="1"/>
    </xf>
    <xf numFmtId="4" fontId="14" fillId="13" borderId="24" xfId="1" applyNumberFormat="1" applyFont="1" applyFill="1" applyBorder="1" applyAlignment="1">
      <alignment horizontal="center" vertical="center" wrapText="1" shrinkToFit="1"/>
    </xf>
    <xf numFmtId="4" fontId="14" fillId="13" borderId="9" xfId="1" applyNumberFormat="1" applyFont="1" applyFill="1" applyBorder="1" applyAlignment="1">
      <alignment horizontal="center" vertical="center" wrapText="1" shrinkToFit="1"/>
    </xf>
    <xf numFmtId="1" fontId="10" fillId="0" borderId="4" xfId="1" applyNumberFormat="1" applyFont="1" applyBorder="1" applyAlignment="1">
      <alignment horizontal="left"/>
    </xf>
    <xf numFmtId="1" fontId="10" fillId="0" borderId="0" xfId="1" applyNumberFormat="1" applyFont="1" applyAlignment="1">
      <alignment horizontal="left"/>
    </xf>
    <xf numFmtId="0" fontId="23" fillId="6" borderId="1" xfId="1" applyFont="1" applyFill="1" applyBorder="1" applyAlignment="1">
      <alignment horizontal="left" vertical="center"/>
    </xf>
    <xf numFmtId="0" fontId="14" fillId="2" borderId="10" xfId="1" applyFont="1" applyFill="1" applyBorder="1" applyAlignment="1">
      <alignment horizontal="center" vertical="center" wrapText="1"/>
    </xf>
    <xf numFmtId="0" fontId="14" fillId="2" borderId="33" xfId="1" applyFont="1" applyFill="1" applyBorder="1" applyAlignment="1">
      <alignment horizontal="center" vertical="center" wrapText="1"/>
    </xf>
    <xf numFmtId="14" fontId="39" fillId="6" borderId="15" xfId="0" applyNumberFormat="1" applyFont="1" applyFill="1" applyBorder="1" applyAlignment="1">
      <alignment horizontal="center" vertical="center" wrapText="1"/>
    </xf>
    <xf numFmtId="14" fontId="39" fillId="6" borderId="9" xfId="0" applyNumberFormat="1" applyFont="1" applyFill="1" applyBorder="1" applyAlignment="1">
      <alignment horizontal="center" vertical="center" wrapText="1"/>
    </xf>
    <xf numFmtId="14" fontId="39" fillId="6" borderId="12" xfId="0" applyNumberFormat="1" applyFont="1" applyFill="1" applyBorder="1" applyAlignment="1">
      <alignment horizontal="center" vertical="center" wrapText="1"/>
    </xf>
    <xf numFmtId="14" fontId="39" fillId="6" borderId="13" xfId="0" applyNumberFormat="1" applyFont="1" applyFill="1" applyBorder="1" applyAlignment="1">
      <alignment horizontal="center" vertical="center" wrapText="1"/>
    </xf>
    <xf numFmtId="0" fontId="27" fillId="6" borderId="15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7" fillId="6" borderId="12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2" fontId="4" fillId="2" borderId="9" xfId="1" applyNumberFormat="1" applyFont="1" applyFill="1" applyBorder="1" applyAlignment="1">
      <alignment horizontal="center" vertical="center" wrapText="1"/>
    </xf>
    <xf numFmtId="2" fontId="4" fillId="2" borderId="30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4" fillId="0" borderId="25" xfId="1" applyFont="1" applyBorder="1" applyAlignment="1">
      <alignment horizontal="center"/>
    </xf>
    <xf numFmtId="0" fontId="4" fillId="0" borderId="65" xfId="1" applyFont="1" applyBorder="1" applyAlignment="1">
      <alignment horizontal="center"/>
    </xf>
    <xf numFmtId="0" fontId="33" fillId="6" borderId="1" xfId="0" applyFont="1" applyFill="1" applyBorder="1" applyAlignment="1">
      <alignment horizontal="left"/>
    </xf>
    <xf numFmtId="0" fontId="12" fillId="12" borderId="66" xfId="0" applyFont="1" applyFill="1" applyBorder="1" applyAlignment="1">
      <alignment horizontal="center"/>
    </xf>
  </cellXfs>
  <cellStyles count="4">
    <cellStyle name="Normal" xfId="0" builtinId="0"/>
    <cellStyle name="Normal 2" xfId="3" xr:uid="{00000000-0005-0000-0000-000001000000}"/>
    <cellStyle name="Normal_ÇEŞİTLİÖDEMELERBRD" xfId="2" xr:uid="{00000000-0005-0000-0000-000002000000}"/>
    <cellStyle name="Normal_MYHBY ekleri seçilmiş" xfId="1" xr:uid="{00000000-0005-0000-0000-000003000000}"/>
  </cellStyles>
  <dxfs count="1">
    <dxf>
      <font>
        <color theme="0" tint="-0.14996795556505021"/>
      </font>
    </dxf>
  </dxfs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94"/>
  <sheetViews>
    <sheetView tabSelected="1" zoomScale="85" zoomScaleNormal="85" workbookViewId="0">
      <pane xSplit="1" ySplit="7" topLeftCell="B140" activePane="bottomRight" state="frozen"/>
      <selection pane="topRight" activeCell="G1" sqref="G1"/>
      <selection pane="bottomLeft" activeCell="A7" sqref="A7"/>
      <selection pane="bottomRight" activeCell="AC149" sqref="AC149"/>
    </sheetView>
  </sheetViews>
  <sheetFormatPr defaultRowHeight="15" x14ac:dyDescent="0.25"/>
  <cols>
    <col min="1" max="1" width="11.5703125" style="57" customWidth="1"/>
    <col min="2" max="2" width="5.5703125" style="57" customWidth="1"/>
    <col min="3" max="3" width="8.28515625" style="18" customWidth="1"/>
    <col min="4" max="4" width="8.5703125" style="40" customWidth="1"/>
    <col min="5" max="5" width="7.7109375" style="40" customWidth="1"/>
    <col min="6" max="6" width="9" style="40" customWidth="1"/>
    <col min="7" max="7" width="5.42578125" style="40" customWidth="1"/>
    <col min="8" max="8" width="8.85546875" style="45" customWidth="1"/>
    <col min="9" max="9" width="8.85546875" style="36" customWidth="1"/>
    <col min="10" max="10" width="3.85546875" style="20" customWidth="1"/>
    <col min="11" max="11" width="9.140625" style="18" customWidth="1"/>
    <col min="12" max="15" width="8" style="18" customWidth="1"/>
    <col min="16" max="16" width="9.140625" style="87" customWidth="1"/>
    <col min="17" max="17" width="7.42578125" style="18" customWidth="1"/>
    <col min="18" max="18" width="9.140625" style="65" customWidth="1"/>
    <col min="19" max="19" width="9.140625" customWidth="1"/>
    <col min="20" max="20" width="10.140625" style="18" customWidth="1"/>
    <col min="21" max="21" width="3.5703125" customWidth="1"/>
    <col min="22" max="22" width="6.42578125" customWidth="1"/>
    <col min="23" max="23" width="11.42578125" bestFit="1" customWidth="1"/>
    <col min="24" max="24" width="11.42578125" style="51" bestFit="1" customWidth="1"/>
    <col min="25" max="25" width="11.42578125" bestFit="1" customWidth="1"/>
    <col min="26" max="26" width="3.85546875" customWidth="1"/>
  </cols>
  <sheetData>
    <row r="1" spans="1:27" ht="18.75" x14ac:dyDescent="0.25">
      <c r="A1" s="210" t="s">
        <v>32</v>
      </c>
      <c r="B1" s="210"/>
      <c r="C1" s="210"/>
      <c r="D1" s="72" t="s">
        <v>43</v>
      </c>
      <c r="F1" s="66"/>
      <c r="G1" s="1"/>
      <c r="H1" s="37"/>
      <c r="I1" s="31"/>
      <c r="K1" s="37"/>
      <c r="L1" s="37"/>
      <c r="M1" s="37"/>
      <c r="N1" s="37"/>
      <c r="O1" s="37"/>
      <c r="P1" s="81"/>
      <c r="Q1" s="37"/>
      <c r="R1" s="63"/>
      <c r="S1" s="1"/>
      <c r="T1" s="16"/>
      <c r="V1" s="3"/>
      <c r="W1" s="3"/>
      <c r="X1" s="54"/>
      <c r="Y1" s="1"/>
    </row>
    <row r="2" spans="1:27" ht="15" customHeight="1" x14ac:dyDescent="0.25">
      <c r="A2" s="228" t="s">
        <v>33</v>
      </c>
      <c r="B2" s="228"/>
      <c r="C2" s="228"/>
      <c r="D2" s="72" t="s">
        <v>44</v>
      </c>
      <c r="F2" s="66"/>
      <c r="G2" s="1"/>
      <c r="H2" s="37"/>
      <c r="I2" s="31"/>
      <c r="K2" s="2"/>
      <c r="P2" s="82"/>
      <c r="Q2" s="226" t="s">
        <v>0</v>
      </c>
      <c r="R2" s="227"/>
      <c r="S2" s="183">
        <v>0</v>
      </c>
      <c r="T2" s="184">
        <v>1</v>
      </c>
      <c r="V2" s="3"/>
      <c r="W2" s="3"/>
      <c r="X2" s="54"/>
      <c r="Y2" s="1"/>
    </row>
    <row r="3" spans="1:27" ht="15.75" x14ac:dyDescent="0.25">
      <c r="A3" s="193" t="s">
        <v>31</v>
      </c>
      <c r="B3" s="193"/>
      <c r="C3" s="193"/>
      <c r="D3" s="208" t="s">
        <v>45</v>
      </c>
      <c r="E3" s="209"/>
      <c r="F3" s="73"/>
      <c r="G3" s="28"/>
      <c r="H3" s="38"/>
      <c r="I3" s="32"/>
      <c r="J3" s="17"/>
      <c r="K3" s="4"/>
      <c r="P3" s="83"/>
      <c r="Q3" s="98">
        <v>2</v>
      </c>
      <c r="R3" s="98">
        <v>0</v>
      </c>
      <c r="S3" s="185">
        <v>2</v>
      </c>
      <c r="T3" s="98">
        <v>4</v>
      </c>
    </row>
    <row r="4" spans="1:27" ht="15.75" thickBot="1" x14ac:dyDescent="0.3">
      <c r="A4" s="76"/>
      <c r="B4" s="76"/>
      <c r="C4" s="7"/>
      <c r="D4" s="17"/>
      <c r="G4" s="5"/>
      <c r="H4" s="6"/>
      <c r="I4" s="29"/>
      <c r="J4" s="17"/>
      <c r="K4" s="7"/>
      <c r="L4" s="7"/>
      <c r="M4" s="7"/>
      <c r="N4" s="7"/>
      <c r="O4" s="7"/>
      <c r="P4" s="29"/>
      <c r="Q4" s="7"/>
    </row>
    <row r="5" spans="1:27" ht="21" customHeight="1" thickBot="1" x14ac:dyDescent="0.3">
      <c r="A5" s="223" t="s">
        <v>46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5"/>
      <c r="S5" s="99"/>
      <c r="T5" s="211" t="s">
        <v>34</v>
      </c>
      <c r="V5" s="217" t="s">
        <v>35</v>
      </c>
      <c r="W5" s="218"/>
      <c r="X5" s="213">
        <v>45496</v>
      </c>
      <c r="Y5" s="214"/>
    </row>
    <row r="6" spans="1:27" ht="42.75" customHeight="1" thickBot="1" x14ac:dyDescent="0.3">
      <c r="A6" s="195" t="s">
        <v>1</v>
      </c>
      <c r="B6" s="124"/>
      <c r="C6" s="197" t="s">
        <v>2</v>
      </c>
      <c r="D6" s="202" t="s">
        <v>30</v>
      </c>
      <c r="E6" s="203"/>
      <c r="F6" s="203"/>
      <c r="G6" s="203"/>
      <c r="H6" s="204"/>
      <c r="I6" s="199" t="s">
        <v>29</v>
      </c>
      <c r="J6" s="200"/>
      <c r="K6" s="201"/>
      <c r="L6" s="205" t="s">
        <v>37</v>
      </c>
      <c r="M6" s="206"/>
      <c r="N6" s="206"/>
      <c r="O6" s="206"/>
      <c r="P6" s="206"/>
      <c r="Q6" s="207"/>
      <c r="R6" s="221" t="s">
        <v>3</v>
      </c>
      <c r="S6" s="100" t="s">
        <v>12</v>
      </c>
      <c r="T6" s="212"/>
      <c r="V6" s="219"/>
      <c r="W6" s="220"/>
      <c r="X6" s="215"/>
      <c r="Y6" s="216"/>
    </row>
    <row r="7" spans="1:27" ht="66" customHeight="1" thickBot="1" x14ac:dyDescent="0.3">
      <c r="A7" s="196"/>
      <c r="B7" s="134"/>
      <c r="C7" s="198"/>
      <c r="D7" s="135" t="s">
        <v>28</v>
      </c>
      <c r="E7" s="136" t="s">
        <v>8</v>
      </c>
      <c r="F7" s="137" t="s">
        <v>27</v>
      </c>
      <c r="G7" s="136" t="s">
        <v>8</v>
      </c>
      <c r="H7" s="138" t="s">
        <v>10</v>
      </c>
      <c r="I7" s="139" t="s">
        <v>8</v>
      </c>
      <c r="J7" s="140" t="s">
        <v>5</v>
      </c>
      <c r="K7" s="141" t="s">
        <v>11</v>
      </c>
      <c r="L7" s="142" t="s">
        <v>38</v>
      </c>
      <c r="M7" s="143" t="s">
        <v>39</v>
      </c>
      <c r="N7" s="143" t="s">
        <v>40</v>
      </c>
      <c r="O7" s="144" t="s">
        <v>41</v>
      </c>
      <c r="P7" s="145" t="s">
        <v>36</v>
      </c>
      <c r="Q7" s="146" t="s">
        <v>42</v>
      </c>
      <c r="R7" s="222"/>
      <c r="S7" s="147" t="s">
        <v>13</v>
      </c>
      <c r="T7" s="212"/>
      <c r="V7" s="48" t="s">
        <v>6</v>
      </c>
      <c r="W7" s="50" t="s">
        <v>7</v>
      </c>
      <c r="X7" s="55" t="s">
        <v>4</v>
      </c>
      <c r="Y7" s="49" t="s">
        <v>9</v>
      </c>
    </row>
    <row r="8" spans="1:27" ht="14.25" customHeight="1" x14ac:dyDescent="0.25">
      <c r="A8" s="152">
        <v>40923</v>
      </c>
      <c r="B8" s="190">
        <v>2012</v>
      </c>
      <c r="C8" s="182">
        <v>6.8834999999999993E-2</v>
      </c>
      <c r="D8" s="153"/>
      <c r="E8" s="154">
        <f t="shared" ref="E8" si="0">IF(D8="A1",1200,IF(D8="A2",900,IF(D8="B",600,IF(D8="C",300,0))))</f>
        <v>0</v>
      </c>
      <c r="F8" s="153"/>
      <c r="G8" s="154">
        <f t="shared" ref="G8" si="1">IF(F8="A1",1200,IF(F8="A2",900,IF(F8="B",600,IF(F8="C",300,0))))</f>
        <v>0</v>
      </c>
      <c r="H8" s="155">
        <f>(E8-G8)*C8</f>
        <v>0</v>
      </c>
      <c r="I8" s="156">
        <v>2134</v>
      </c>
      <c r="J8" s="157"/>
      <c r="K8" s="158">
        <f t="shared" ref="K8" si="2">C8*I8*J8</f>
        <v>0</v>
      </c>
      <c r="L8" s="159"/>
      <c r="M8" s="160"/>
      <c r="N8" s="161"/>
      <c r="O8" s="162"/>
      <c r="P8" s="163">
        <f t="shared" ref="P8" ca="1" si="3">IF(L8&gt;0,IF(((TODAY()-L8)/365.25)&lt;7,500,250),0)+IF(M8&gt;0,IF(((TODAY()-M8)/365.25)&lt;7,500,250),0)+IF(N8&gt;0,IF(((TODAY()-N8)/365.25)&lt;7,500,250),0)+IF(O8&gt;0,IF(((TODAY()-O8)/365.25)&lt;7,500,250),0)</f>
        <v>0</v>
      </c>
      <c r="Q8" s="164">
        <f t="shared" ref="Q8" ca="1" si="4">ROUND(C8*P8,2)</f>
        <v>0</v>
      </c>
      <c r="R8" s="165">
        <f ca="1">SUM(Q8,K8,H8)</f>
        <v>0</v>
      </c>
      <c r="S8" s="166">
        <f t="shared" ref="S8:S39" si="5">ROUND(H8*6.6/1000,2)</f>
        <v>0</v>
      </c>
      <c r="T8" s="167">
        <f ca="1">R8-S8</f>
        <v>0</v>
      </c>
      <c r="V8" s="186">
        <v>9</v>
      </c>
      <c r="W8" s="187">
        <f t="shared" ref="W8:W39" ca="1" si="6">IF(T8&gt;0,$X$5-A8,0)</f>
        <v>0</v>
      </c>
      <c r="X8" s="188">
        <f t="shared" ref="X8" ca="1" si="7">IF(T8&gt;0,ROUND(T8*0.09*W8/36000*100,2),0)</f>
        <v>0</v>
      </c>
      <c r="Y8" s="189">
        <f ca="1">X8+T8</f>
        <v>0</v>
      </c>
      <c r="AA8" s="51"/>
    </row>
    <row r="9" spans="1:27" ht="14.25" customHeight="1" x14ac:dyDescent="0.25">
      <c r="A9" s="125">
        <v>40954</v>
      </c>
      <c r="B9" s="191"/>
      <c r="C9" s="128">
        <f>C8</f>
        <v>6.8834999999999993E-2</v>
      </c>
      <c r="D9" s="122"/>
      <c r="E9" s="91">
        <f t="shared" ref="E9:E72" si="8">IF(D9="A1",1200,IF(D9="A2",900,IF(D9="B",600,IF(D9="C",300,0))))</f>
        <v>0</v>
      </c>
      <c r="F9" s="122"/>
      <c r="G9" s="91">
        <f t="shared" ref="G9:G72" si="9">IF(F9="A1",1200,IF(F9="A2",900,IF(F9="B",600,IF(F9="C",300,0))))</f>
        <v>0</v>
      </c>
      <c r="H9" s="123">
        <f t="shared" ref="H9:H72" si="10">(E9-G9)*C9</f>
        <v>0</v>
      </c>
      <c r="I9" s="92">
        <v>2134</v>
      </c>
      <c r="J9" s="93"/>
      <c r="K9" s="94">
        <f t="shared" ref="K9:K72" si="11">C9*I9*J9</f>
        <v>0</v>
      </c>
      <c r="L9" s="80"/>
      <c r="M9" s="79"/>
      <c r="N9" s="78"/>
      <c r="O9" s="77"/>
      <c r="P9" s="95">
        <f t="shared" ref="P9:P72" ca="1" si="12">IF(L9&gt;0,IF(((TODAY()-L9)/365.25)&lt;7,500,250),0)+IF(M9&gt;0,IF(((TODAY()-M9)/365.25)&lt;7,500,250),0)+IF(N9&gt;0,IF(((TODAY()-N9)/365.25)&lt;7,500,250),0)+IF(O9&gt;0,IF(((TODAY()-O9)/365.25)&lt;7,500,250),0)</f>
        <v>0</v>
      </c>
      <c r="Q9" s="96">
        <f t="shared" ref="Q9:Q72" ca="1" si="13">ROUND(C9*P9,2)</f>
        <v>0</v>
      </c>
      <c r="R9" s="97">
        <f t="shared" ref="R9:R72" ca="1" si="14">SUM(Q9,K9,H9)</f>
        <v>0</v>
      </c>
      <c r="S9" s="56">
        <f t="shared" si="5"/>
        <v>0</v>
      </c>
      <c r="T9" s="74">
        <f t="shared" ref="T9:T72" ca="1" si="15">R9-S9</f>
        <v>0</v>
      </c>
      <c r="V9" s="186">
        <v>9</v>
      </c>
      <c r="W9" s="187">
        <f t="shared" ca="1" si="6"/>
        <v>0</v>
      </c>
      <c r="X9" s="188">
        <f t="shared" ref="X9:X72" ca="1" si="16">IF(T9&gt;0,ROUND(T9*0.09*W9/36000*100,2),0)</f>
        <v>0</v>
      </c>
      <c r="Y9" s="189">
        <f t="shared" ref="Y9:Y72" ca="1" si="17">X9+T9</f>
        <v>0</v>
      </c>
      <c r="AA9" s="51"/>
    </row>
    <row r="10" spans="1:27" ht="14.25" customHeight="1" x14ac:dyDescent="0.25">
      <c r="A10" s="125">
        <v>40983</v>
      </c>
      <c r="B10" s="191"/>
      <c r="C10" s="128">
        <f>C9</f>
        <v>6.8834999999999993E-2</v>
      </c>
      <c r="D10" s="122"/>
      <c r="E10" s="91">
        <f t="shared" si="8"/>
        <v>0</v>
      </c>
      <c r="F10" s="122"/>
      <c r="G10" s="91">
        <f t="shared" si="9"/>
        <v>0</v>
      </c>
      <c r="H10" s="123">
        <f t="shared" si="10"/>
        <v>0</v>
      </c>
      <c r="I10" s="92">
        <v>2134</v>
      </c>
      <c r="J10" s="93"/>
      <c r="K10" s="94">
        <f t="shared" si="11"/>
        <v>0</v>
      </c>
      <c r="L10" s="80"/>
      <c r="M10" s="79"/>
      <c r="N10" s="78"/>
      <c r="O10" s="77"/>
      <c r="P10" s="95">
        <f t="shared" ca="1" si="12"/>
        <v>0</v>
      </c>
      <c r="Q10" s="96">
        <f t="shared" ca="1" si="13"/>
        <v>0</v>
      </c>
      <c r="R10" s="97">
        <f t="shared" ca="1" si="14"/>
        <v>0</v>
      </c>
      <c r="S10" s="56">
        <f t="shared" si="5"/>
        <v>0</v>
      </c>
      <c r="T10" s="74">
        <f t="shared" ca="1" si="15"/>
        <v>0</v>
      </c>
      <c r="V10" s="186">
        <v>9</v>
      </c>
      <c r="W10" s="187">
        <f t="shared" ca="1" si="6"/>
        <v>0</v>
      </c>
      <c r="X10" s="188">
        <f t="shared" ca="1" si="16"/>
        <v>0</v>
      </c>
      <c r="Y10" s="189">
        <f t="shared" ca="1" si="17"/>
        <v>0</v>
      </c>
      <c r="AA10" s="51"/>
    </row>
    <row r="11" spans="1:27" ht="14.25" customHeight="1" x14ac:dyDescent="0.25">
      <c r="A11" s="125">
        <v>41014</v>
      </c>
      <c r="B11" s="191"/>
      <c r="C11" s="128">
        <f>C10</f>
        <v>6.8834999999999993E-2</v>
      </c>
      <c r="D11" s="122"/>
      <c r="E11" s="91">
        <f t="shared" si="8"/>
        <v>0</v>
      </c>
      <c r="F11" s="122"/>
      <c r="G11" s="91">
        <f t="shared" si="9"/>
        <v>0</v>
      </c>
      <c r="H11" s="123">
        <f t="shared" si="10"/>
        <v>0</v>
      </c>
      <c r="I11" s="92">
        <v>2134</v>
      </c>
      <c r="J11" s="93"/>
      <c r="K11" s="94">
        <f t="shared" si="11"/>
        <v>0</v>
      </c>
      <c r="L11" s="80"/>
      <c r="M11" s="79"/>
      <c r="N11" s="78"/>
      <c r="O11" s="77"/>
      <c r="P11" s="95">
        <f t="shared" ca="1" si="12"/>
        <v>0</v>
      </c>
      <c r="Q11" s="96">
        <f t="shared" ca="1" si="13"/>
        <v>0</v>
      </c>
      <c r="R11" s="97">
        <f t="shared" ca="1" si="14"/>
        <v>0</v>
      </c>
      <c r="S11" s="56">
        <f t="shared" si="5"/>
        <v>0</v>
      </c>
      <c r="T11" s="74">
        <f t="shared" ca="1" si="15"/>
        <v>0</v>
      </c>
      <c r="V11" s="186">
        <v>9</v>
      </c>
      <c r="W11" s="187">
        <f t="shared" ca="1" si="6"/>
        <v>0</v>
      </c>
      <c r="X11" s="188">
        <f t="shared" ca="1" si="16"/>
        <v>0</v>
      </c>
      <c r="Y11" s="189">
        <f t="shared" ca="1" si="17"/>
        <v>0</v>
      </c>
      <c r="AA11" s="51"/>
    </row>
    <row r="12" spans="1:27" ht="14.25" customHeight="1" x14ac:dyDescent="0.25">
      <c r="A12" s="125">
        <v>41044</v>
      </c>
      <c r="B12" s="191"/>
      <c r="C12" s="128">
        <f>C11</f>
        <v>6.8834999999999993E-2</v>
      </c>
      <c r="D12" s="122"/>
      <c r="E12" s="91">
        <f t="shared" si="8"/>
        <v>0</v>
      </c>
      <c r="F12" s="122"/>
      <c r="G12" s="91">
        <f t="shared" si="9"/>
        <v>0</v>
      </c>
      <c r="H12" s="123">
        <f t="shared" si="10"/>
        <v>0</v>
      </c>
      <c r="I12" s="92">
        <v>2134</v>
      </c>
      <c r="J12" s="93"/>
      <c r="K12" s="94">
        <f t="shared" si="11"/>
        <v>0</v>
      </c>
      <c r="L12" s="80"/>
      <c r="M12" s="79"/>
      <c r="N12" s="78"/>
      <c r="O12" s="77"/>
      <c r="P12" s="95">
        <f t="shared" ca="1" si="12"/>
        <v>0</v>
      </c>
      <c r="Q12" s="96">
        <f t="shared" ca="1" si="13"/>
        <v>0</v>
      </c>
      <c r="R12" s="97">
        <f t="shared" ca="1" si="14"/>
        <v>0</v>
      </c>
      <c r="S12" s="56">
        <f t="shared" si="5"/>
        <v>0</v>
      </c>
      <c r="T12" s="74">
        <f t="shared" ca="1" si="15"/>
        <v>0</v>
      </c>
      <c r="V12" s="186">
        <v>9</v>
      </c>
      <c r="W12" s="187">
        <f t="shared" ca="1" si="6"/>
        <v>0</v>
      </c>
      <c r="X12" s="188">
        <f t="shared" ca="1" si="16"/>
        <v>0</v>
      </c>
      <c r="Y12" s="189">
        <f t="shared" ca="1" si="17"/>
        <v>0</v>
      </c>
      <c r="AA12" s="51"/>
    </row>
    <row r="13" spans="1:27" ht="14.25" customHeight="1" x14ac:dyDescent="0.25">
      <c r="A13" s="130">
        <v>41075</v>
      </c>
      <c r="B13" s="191"/>
      <c r="C13" s="131">
        <f>C12</f>
        <v>6.8834999999999993E-2</v>
      </c>
      <c r="D13" s="122"/>
      <c r="E13" s="91">
        <f t="shared" si="8"/>
        <v>0</v>
      </c>
      <c r="F13" s="122"/>
      <c r="G13" s="91">
        <f t="shared" si="9"/>
        <v>0</v>
      </c>
      <c r="H13" s="132">
        <f t="shared" si="10"/>
        <v>0</v>
      </c>
      <c r="I13" s="92">
        <v>2134</v>
      </c>
      <c r="J13" s="93"/>
      <c r="K13" s="94">
        <f t="shared" si="11"/>
        <v>0</v>
      </c>
      <c r="L13" s="80"/>
      <c r="M13" s="79"/>
      <c r="N13" s="78"/>
      <c r="O13" s="77"/>
      <c r="P13" s="95">
        <f t="shared" ca="1" si="12"/>
        <v>0</v>
      </c>
      <c r="Q13" s="96">
        <f t="shared" ca="1" si="13"/>
        <v>0</v>
      </c>
      <c r="R13" s="97">
        <f t="shared" ca="1" si="14"/>
        <v>0</v>
      </c>
      <c r="S13" s="56">
        <f t="shared" si="5"/>
        <v>0</v>
      </c>
      <c r="T13" s="74">
        <f t="shared" ca="1" si="15"/>
        <v>0</v>
      </c>
      <c r="V13" s="186">
        <v>9</v>
      </c>
      <c r="W13" s="187">
        <f t="shared" ca="1" si="6"/>
        <v>0</v>
      </c>
      <c r="X13" s="188">
        <f t="shared" ca="1" si="16"/>
        <v>0</v>
      </c>
      <c r="Y13" s="189">
        <f t="shared" ca="1" si="17"/>
        <v>0</v>
      </c>
      <c r="AA13" s="51"/>
    </row>
    <row r="14" spans="1:27" ht="14.25" customHeight="1" x14ac:dyDescent="0.25">
      <c r="A14" s="133">
        <v>41105</v>
      </c>
      <c r="B14" s="191"/>
      <c r="C14" s="127">
        <v>7.1589E-2</v>
      </c>
      <c r="D14" s="122"/>
      <c r="E14" s="91">
        <f t="shared" si="8"/>
        <v>0</v>
      </c>
      <c r="F14" s="122"/>
      <c r="G14" s="91">
        <f t="shared" si="9"/>
        <v>0</v>
      </c>
      <c r="H14" s="123">
        <f t="shared" si="10"/>
        <v>0</v>
      </c>
      <c r="I14" s="92">
        <v>2134</v>
      </c>
      <c r="J14" s="93"/>
      <c r="K14" s="94">
        <f t="shared" si="11"/>
        <v>0</v>
      </c>
      <c r="L14" s="80"/>
      <c r="M14" s="79"/>
      <c r="N14" s="78"/>
      <c r="O14" s="77"/>
      <c r="P14" s="95">
        <f t="shared" ca="1" si="12"/>
        <v>0</v>
      </c>
      <c r="Q14" s="96">
        <f t="shared" ca="1" si="13"/>
        <v>0</v>
      </c>
      <c r="R14" s="97">
        <f t="shared" ca="1" si="14"/>
        <v>0</v>
      </c>
      <c r="S14" s="56">
        <f t="shared" si="5"/>
        <v>0</v>
      </c>
      <c r="T14" s="74">
        <f t="shared" ca="1" si="15"/>
        <v>0</v>
      </c>
      <c r="V14" s="186">
        <v>9</v>
      </c>
      <c r="W14" s="187">
        <f t="shared" ca="1" si="6"/>
        <v>0</v>
      </c>
      <c r="X14" s="188">
        <f t="shared" ca="1" si="16"/>
        <v>0</v>
      </c>
      <c r="Y14" s="189">
        <f t="shared" ca="1" si="17"/>
        <v>0</v>
      </c>
      <c r="AA14" s="51"/>
    </row>
    <row r="15" spans="1:27" ht="14.25" customHeight="1" x14ac:dyDescent="0.25">
      <c r="A15" s="125">
        <v>41136</v>
      </c>
      <c r="B15" s="191"/>
      <c r="C15" s="128">
        <f>C14</f>
        <v>7.1589E-2</v>
      </c>
      <c r="D15" s="122"/>
      <c r="E15" s="91">
        <f t="shared" si="8"/>
        <v>0</v>
      </c>
      <c r="F15" s="122"/>
      <c r="G15" s="91">
        <f t="shared" si="9"/>
        <v>0</v>
      </c>
      <c r="H15" s="123">
        <f t="shared" si="10"/>
        <v>0</v>
      </c>
      <c r="I15" s="92">
        <v>2134</v>
      </c>
      <c r="J15" s="93"/>
      <c r="K15" s="94">
        <f t="shared" si="11"/>
        <v>0</v>
      </c>
      <c r="L15" s="80"/>
      <c r="M15" s="79"/>
      <c r="N15" s="78"/>
      <c r="O15" s="77"/>
      <c r="P15" s="95">
        <f t="shared" ca="1" si="12"/>
        <v>0</v>
      </c>
      <c r="Q15" s="96">
        <f t="shared" ca="1" si="13"/>
        <v>0</v>
      </c>
      <c r="R15" s="97">
        <f t="shared" ca="1" si="14"/>
        <v>0</v>
      </c>
      <c r="S15" s="56">
        <f t="shared" si="5"/>
        <v>0</v>
      </c>
      <c r="T15" s="74">
        <f t="shared" ca="1" si="15"/>
        <v>0</v>
      </c>
      <c r="V15" s="186">
        <v>9</v>
      </c>
      <c r="W15" s="187">
        <f t="shared" ca="1" si="6"/>
        <v>0</v>
      </c>
      <c r="X15" s="188">
        <f t="shared" ca="1" si="16"/>
        <v>0</v>
      </c>
      <c r="Y15" s="189">
        <f t="shared" ca="1" si="17"/>
        <v>0</v>
      </c>
      <c r="AA15" s="51"/>
    </row>
    <row r="16" spans="1:27" ht="14.25" customHeight="1" x14ac:dyDescent="0.25">
      <c r="A16" s="125">
        <v>41167</v>
      </c>
      <c r="B16" s="191"/>
      <c r="C16" s="128">
        <f>C15</f>
        <v>7.1589E-2</v>
      </c>
      <c r="D16" s="122"/>
      <c r="E16" s="91">
        <f t="shared" si="8"/>
        <v>0</v>
      </c>
      <c r="F16" s="122"/>
      <c r="G16" s="91">
        <f t="shared" si="9"/>
        <v>0</v>
      </c>
      <c r="H16" s="123">
        <f t="shared" si="10"/>
        <v>0</v>
      </c>
      <c r="I16" s="92">
        <v>2134</v>
      </c>
      <c r="J16" s="93"/>
      <c r="K16" s="94">
        <f t="shared" si="11"/>
        <v>0</v>
      </c>
      <c r="L16" s="80"/>
      <c r="M16" s="79"/>
      <c r="N16" s="78"/>
      <c r="O16" s="77"/>
      <c r="P16" s="95">
        <f t="shared" ca="1" si="12"/>
        <v>0</v>
      </c>
      <c r="Q16" s="96">
        <f t="shared" ca="1" si="13"/>
        <v>0</v>
      </c>
      <c r="R16" s="97">
        <f t="shared" ca="1" si="14"/>
        <v>0</v>
      </c>
      <c r="S16" s="56">
        <f t="shared" si="5"/>
        <v>0</v>
      </c>
      <c r="T16" s="74">
        <f t="shared" ca="1" si="15"/>
        <v>0</v>
      </c>
      <c r="V16" s="186">
        <v>9</v>
      </c>
      <c r="W16" s="187">
        <f t="shared" ca="1" si="6"/>
        <v>0</v>
      </c>
      <c r="X16" s="188">
        <f t="shared" ca="1" si="16"/>
        <v>0</v>
      </c>
      <c r="Y16" s="189">
        <f t="shared" ca="1" si="17"/>
        <v>0</v>
      </c>
      <c r="AA16" s="51"/>
    </row>
    <row r="17" spans="1:27" ht="14.25" customHeight="1" x14ac:dyDescent="0.25">
      <c r="A17" s="125">
        <v>41197</v>
      </c>
      <c r="B17" s="191"/>
      <c r="C17" s="128">
        <f>C16</f>
        <v>7.1589E-2</v>
      </c>
      <c r="D17" s="122"/>
      <c r="E17" s="91">
        <f t="shared" si="8"/>
        <v>0</v>
      </c>
      <c r="F17" s="122"/>
      <c r="G17" s="91">
        <f t="shared" si="9"/>
        <v>0</v>
      </c>
      <c r="H17" s="123">
        <f t="shared" si="10"/>
        <v>0</v>
      </c>
      <c r="I17" s="92">
        <v>2134</v>
      </c>
      <c r="J17" s="93"/>
      <c r="K17" s="94">
        <f t="shared" si="11"/>
        <v>0</v>
      </c>
      <c r="L17" s="80"/>
      <c r="M17" s="79"/>
      <c r="N17" s="78"/>
      <c r="O17" s="77"/>
      <c r="P17" s="95">
        <f t="shared" ca="1" si="12"/>
        <v>0</v>
      </c>
      <c r="Q17" s="96">
        <f t="shared" ca="1" si="13"/>
        <v>0</v>
      </c>
      <c r="R17" s="97">
        <f t="shared" ca="1" si="14"/>
        <v>0</v>
      </c>
      <c r="S17" s="56">
        <f t="shared" si="5"/>
        <v>0</v>
      </c>
      <c r="T17" s="74">
        <f t="shared" ca="1" si="15"/>
        <v>0</v>
      </c>
      <c r="V17" s="186">
        <v>9</v>
      </c>
      <c r="W17" s="187">
        <f t="shared" ca="1" si="6"/>
        <v>0</v>
      </c>
      <c r="X17" s="188">
        <f t="shared" ca="1" si="16"/>
        <v>0</v>
      </c>
      <c r="Y17" s="189">
        <f t="shared" ca="1" si="17"/>
        <v>0</v>
      </c>
      <c r="AA17" s="51"/>
    </row>
    <row r="18" spans="1:27" ht="14.25" customHeight="1" x14ac:dyDescent="0.25">
      <c r="A18" s="125">
        <v>41228</v>
      </c>
      <c r="B18" s="191"/>
      <c r="C18" s="128">
        <f>C17</f>
        <v>7.1589E-2</v>
      </c>
      <c r="D18" s="122"/>
      <c r="E18" s="91">
        <f t="shared" si="8"/>
        <v>0</v>
      </c>
      <c r="F18" s="122"/>
      <c r="G18" s="91">
        <f t="shared" si="9"/>
        <v>0</v>
      </c>
      <c r="H18" s="123">
        <f t="shared" si="10"/>
        <v>0</v>
      </c>
      <c r="I18" s="92">
        <v>2134</v>
      </c>
      <c r="J18" s="93"/>
      <c r="K18" s="94">
        <f t="shared" si="11"/>
        <v>0</v>
      </c>
      <c r="L18" s="80"/>
      <c r="M18" s="79"/>
      <c r="N18" s="78"/>
      <c r="O18" s="77"/>
      <c r="P18" s="95">
        <f t="shared" ca="1" si="12"/>
        <v>0</v>
      </c>
      <c r="Q18" s="96">
        <f t="shared" ca="1" si="13"/>
        <v>0</v>
      </c>
      <c r="R18" s="97">
        <f t="shared" ca="1" si="14"/>
        <v>0</v>
      </c>
      <c r="S18" s="56">
        <f t="shared" si="5"/>
        <v>0</v>
      </c>
      <c r="T18" s="74">
        <f t="shared" ca="1" si="15"/>
        <v>0</v>
      </c>
      <c r="V18" s="186">
        <v>9</v>
      </c>
      <c r="W18" s="187">
        <f t="shared" ca="1" si="6"/>
        <v>0</v>
      </c>
      <c r="X18" s="188">
        <f t="shared" ca="1" si="16"/>
        <v>0</v>
      </c>
      <c r="Y18" s="189">
        <f t="shared" ca="1" si="17"/>
        <v>0</v>
      </c>
      <c r="AA18" s="51"/>
    </row>
    <row r="19" spans="1:27" ht="14.25" customHeight="1" thickBot="1" x14ac:dyDescent="0.3">
      <c r="A19" s="126">
        <v>41258</v>
      </c>
      <c r="B19" s="192"/>
      <c r="C19" s="129">
        <f>C18</f>
        <v>7.1589E-2</v>
      </c>
      <c r="D19" s="168"/>
      <c r="E19" s="169">
        <f t="shared" si="8"/>
        <v>0</v>
      </c>
      <c r="F19" s="168"/>
      <c r="G19" s="169">
        <f t="shared" si="9"/>
        <v>0</v>
      </c>
      <c r="H19" s="170">
        <f t="shared" si="10"/>
        <v>0</v>
      </c>
      <c r="I19" s="171">
        <v>2134</v>
      </c>
      <c r="J19" s="172"/>
      <c r="K19" s="173">
        <f t="shared" si="11"/>
        <v>0</v>
      </c>
      <c r="L19" s="174"/>
      <c r="M19" s="175"/>
      <c r="N19" s="176"/>
      <c r="O19" s="177"/>
      <c r="P19" s="178">
        <f t="shared" ca="1" si="12"/>
        <v>0</v>
      </c>
      <c r="Q19" s="179">
        <f t="shared" ca="1" si="13"/>
        <v>0</v>
      </c>
      <c r="R19" s="180">
        <f t="shared" ca="1" si="14"/>
        <v>0</v>
      </c>
      <c r="S19" s="181">
        <f t="shared" si="5"/>
        <v>0</v>
      </c>
      <c r="T19" s="75">
        <f t="shared" ca="1" si="15"/>
        <v>0</v>
      </c>
      <c r="V19" s="186">
        <v>9</v>
      </c>
      <c r="W19" s="187">
        <f t="shared" ca="1" si="6"/>
        <v>0</v>
      </c>
      <c r="X19" s="188">
        <f t="shared" ca="1" si="16"/>
        <v>0</v>
      </c>
      <c r="Y19" s="189">
        <f t="shared" ca="1" si="17"/>
        <v>0</v>
      </c>
      <c r="AA19" s="51"/>
    </row>
    <row r="20" spans="1:27" ht="14.25" customHeight="1" x14ac:dyDescent="0.25">
      <c r="A20" s="152">
        <v>41289</v>
      </c>
      <c r="B20" s="190">
        <v>2013</v>
      </c>
      <c r="C20" s="88">
        <v>7.3837E-2</v>
      </c>
      <c r="D20" s="153"/>
      <c r="E20" s="154">
        <f t="shared" si="8"/>
        <v>0</v>
      </c>
      <c r="F20" s="153"/>
      <c r="G20" s="154">
        <f t="shared" si="9"/>
        <v>0</v>
      </c>
      <c r="H20" s="155">
        <f t="shared" si="10"/>
        <v>0</v>
      </c>
      <c r="I20" s="156">
        <v>2134</v>
      </c>
      <c r="J20" s="157"/>
      <c r="K20" s="158">
        <f t="shared" si="11"/>
        <v>0</v>
      </c>
      <c r="L20" s="159"/>
      <c r="M20" s="160"/>
      <c r="N20" s="161"/>
      <c r="O20" s="162"/>
      <c r="P20" s="163">
        <f t="shared" ca="1" si="12"/>
        <v>0</v>
      </c>
      <c r="Q20" s="164">
        <f t="shared" ca="1" si="13"/>
        <v>0</v>
      </c>
      <c r="R20" s="165">
        <f t="shared" ca="1" si="14"/>
        <v>0</v>
      </c>
      <c r="S20" s="166">
        <f t="shared" si="5"/>
        <v>0</v>
      </c>
      <c r="T20" s="167">
        <f t="shared" ca="1" si="15"/>
        <v>0</v>
      </c>
      <c r="V20" s="186">
        <v>9</v>
      </c>
      <c r="W20" s="187">
        <f t="shared" ca="1" si="6"/>
        <v>0</v>
      </c>
      <c r="X20" s="188">
        <f t="shared" ca="1" si="16"/>
        <v>0</v>
      </c>
      <c r="Y20" s="189">
        <f t="shared" ca="1" si="17"/>
        <v>0</v>
      </c>
      <c r="AA20" s="51"/>
    </row>
    <row r="21" spans="1:27" ht="14.25" customHeight="1" x14ac:dyDescent="0.25">
      <c r="A21" s="125">
        <v>41320</v>
      </c>
      <c r="B21" s="191"/>
      <c r="C21" s="89">
        <f>C20</f>
        <v>7.3837E-2</v>
      </c>
      <c r="D21" s="122"/>
      <c r="E21" s="91">
        <f t="shared" si="8"/>
        <v>0</v>
      </c>
      <c r="F21" s="122"/>
      <c r="G21" s="91">
        <f t="shared" si="9"/>
        <v>0</v>
      </c>
      <c r="H21" s="123">
        <f t="shared" si="10"/>
        <v>0</v>
      </c>
      <c r="I21" s="92">
        <v>2134</v>
      </c>
      <c r="J21" s="93"/>
      <c r="K21" s="94">
        <f t="shared" si="11"/>
        <v>0</v>
      </c>
      <c r="L21" s="80"/>
      <c r="M21" s="79"/>
      <c r="N21" s="78"/>
      <c r="O21" s="77"/>
      <c r="P21" s="95">
        <f t="shared" ca="1" si="12"/>
        <v>0</v>
      </c>
      <c r="Q21" s="96">
        <f t="shared" ca="1" si="13"/>
        <v>0</v>
      </c>
      <c r="R21" s="97">
        <f t="shared" ca="1" si="14"/>
        <v>0</v>
      </c>
      <c r="S21" s="56">
        <f t="shared" si="5"/>
        <v>0</v>
      </c>
      <c r="T21" s="74">
        <f t="shared" ca="1" si="15"/>
        <v>0</v>
      </c>
      <c r="V21" s="186">
        <v>9</v>
      </c>
      <c r="W21" s="187">
        <f t="shared" ca="1" si="6"/>
        <v>0</v>
      </c>
      <c r="X21" s="188">
        <f t="shared" ca="1" si="16"/>
        <v>0</v>
      </c>
      <c r="Y21" s="189">
        <f t="shared" ca="1" si="17"/>
        <v>0</v>
      </c>
      <c r="AA21" s="51"/>
    </row>
    <row r="22" spans="1:27" ht="14.25" customHeight="1" x14ac:dyDescent="0.25">
      <c r="A22" s="125">
        <v>41348</v>
      </c>
      <c r="B22" s="191"/>
      <c r="C22" s="89">
        <f>C21</f>
        <v>7.3837E-2</v>
      </c>
      <c r="D22" s="122"/>
      <c r="E22" s="91">
        <f t="shared" si="8"/>
        <v>0</v>
      </c>
      <c r="F22" s="122"/>
      <c r="G22" s="91">
        <f t="shared" si="9"/>
        <v>0</v>
      </c>
      <c r="H22" s="123">
        <f t="shared" si="10"/>
        <v>0</v>
      </c>
      <c r="I22" s="92">
        <v>2134</v>
      </c>
      <c r="J22" s="93"/>
      <c r="K22" s="94">
        <f t="shared" si="11"/>
        <v>0</v>
      </c>
      <c r="L22" s="80"/>
      <c r="M22" s="79"/>
      <c r="N22" s="78"/>
      <c r="O22" s="77"/>
      <c r="P22" s="95">
        <f t="shared" ca="1" si="12"/>
        <v>0</v>
      </c>
      <c r="Q22" s="96">
        <f t="shared" ca="1" si="13"/>
        <v>0</v>
      </c>
      <c r="R22" s="97">
        <f t="shared" ca="1" si="14"/>
        <v>0</v>
      </c>
      <c r="S22" s="56">
        <f t="shared" si="5"/>
        <v>0</v>
      </c>
      <c r="T22" s="74">
        <f t="shared" ca="1" si="15"/>
        <v>0</v>
      </c>
      <c r="V22" s="186">
        <v>9</v>
      </c>
      <c r="W22" s="187">
        <f t="shared" ca="1" si="6"/>
        <v>0</v>
      </c>
      <c r="X22" s="188">
        <f t="shared" ca="1" si="16"/>
        <v>0</v>
      </c>
      <c r="Y22" s="189">
        <f t="shared" ca="1" si="17"/>
        <v>0</v>
      </c>
      <c r="AA22" s="51"/>
    </row>
    <row r="23" spans="1:27" ht="14.25" customHeight="1" x14ac:dyDescent="0.25">
      <c r="A23" s="125">
        <v>41379</v>
      </c>
      <c r="B23" s="191"/>
      <c r="C23" s="89">
        <f>C22</f>
        <v>7.3837E-2</v>
      </c>
      <c r="D23" s="122"/>
      <c r="E23" s="91">
        <f t="shared" si="8"/>
        <v>0</v>
      </c>
      <c r="F23" s="122"/>
      <c r="G23" s="91">
        <f t="shared" si="9"/>
        <v>0</v>
      </c>
      <c r="H23" s="123">
        <f t="shared" si="10"/>
        <v>0</v>
      </c>
      <c r="I23" s="92">
        <v>2134</v>
      </c>
      <c r="J23" s="93"/>
      <c r="K23" s="94">
        <f t="shared" si="11"/>
        <v>0</v>
      </c>
      <c r="L23" s="80"/>
      <c r="M23" s="79"/>
      <c r="N23" s="78"/>
      <c r="O23" s="77"/>
      <c r="P23" s="95">
        <f t="shared" ca="1" si="12"/>
        <v>0</v>
      </c>
      <c r="Q23" s="96">
        <f t="shared" ca="1" si="13"/>
        <v>0</v>
      </c>
      <c r="R23" s="97">
        <f t="shared" ca="1" si="14"/>
        <v>0</v>
      </c>
      <c r="S23" s="56">
        <f t="shared" si="5"/>
        <v>0</v>
      </c>
      <c r="T23" s="74">
        <f t="shared" ca="1" si="15"/>
        <v>0</v>
      </c>
      <c r="V23" s="186">
        <v>9</v>
      </c>
      <c r="W23" s="187">
        <f t="shared" ca="1" si="6"/>
        <v>0</v>
      </c>
      <c r="X23" s="188">
        <f t="shared" ca="1" si="16"/>
        <v>0</v>
      </c>
      <c r="Y23" s="189">
        <f t="shared" ca="1" si="17"/>
        <v>0</v>
      </c>
      <c r="AA23" s="51"/>
    </row>
    <row r="24" spans="1:27" ht="14.25" customHeight="1" x14ac:dyDescent="0.25">
      <c r="A24" s="125">
        <v>41409</v>
      </c>
      <c r="B24" s="191"/>
      <c r="C24" s="89">
        <f>C23</f>
        <v>7.3837E-2</v>
      </c>
      <c r="D24" s="122"/>
      <c r="E24" s="91">
        <f t="shared" si="8"/>
        <v>0</v>
      </c>
      <c r="F24" s="122"/>
      <c r="G24" s="91">
        <f t="shared" si="9"/>
        <v>0</v>
      </c>
      <c r="H24" s="123">
        <f t="shared" si="10"/>
        <v>0</v>
      </c>
      <c r="I24" s="92">
        <v>2134</v>
      </c>
      <c r="J24" s="93"/>
      <c r="K24" s="94">
        <f t="shared" si="11"/>
        <v>0</v>
      </c>
      <c r="L24" s="80"/>
      <c r="M24" s="79"/>
      <c r="N24" s="78"/>
      <c r="O24" s="77"/>
      <c r="P24" s="95">
        <f t="shared" ca="1" si="12"/>
        <v>0</v>
      </c>
      <c r="Q24" s="96">
        <f t="shared" ca="1" si="13"/>
        <v>0</v>
      </c>
      <c r="R24" s="97">
        <f t="shared" ca="1" si="14"/>
        <v>0</v>
      </c>
      <c r="S24" s="56">
        <f t="shared" si="5"/>
        <v>0</v>
      </c>
      <c r="T24" s="74">
        <f t="shared" ca="1" si="15"/>
        <v>0</v>
      </c>
      <c r="V24" s="186">
        <v>9</v>
      </c>
      <c r="W24" s="187">
        <f t="shared" ca="1" si="6"/>
        <v>0</v>
      </c>
      <c r="X24" s="188">
        <f t="shared" ca="1" si="16"/>
        <v>0</v>
      </c>
      <c r="Y24" s="189">
        <f t="shared" ca="1" si="17"/>
        <v>0</v>
      </c>
      <c r="AA24" s="51"/>
    </row>
    <row r="25" spans="1:27" ht="14.25" customHeight="1" thickBot="1" x14ac:dyDescent="0.3">
      <c r="A25" s="130">
        <v>41440</v>
      </c>
      <c r="B25" s="191"/>
      <c r="C25" s="90">
        <f>C24</f>
        <v>7.3837E-2</v>
      </c>
      <c r="D25" s="122"/>
      <c r="E25" s="91">
        <f t="shared" si="8"/>
        <v>0</v>
      </c>
      <c r="F25" s="122"/>
      <c r="G25" s="91">
        <f t="shared" si="9"/>
        <v>0</v>
      </c>
      <c r="H25" s="123">
        <f t="shared" si="10"/>
        <v>0</v>
      </c>
      <c r="I25" s="92">
        <v>2134</v>
      </c>
      <c r="J25" s="93"/>
      <c r="K25" s="94">
        <f t="shared" si="11"/>
        <v>0</v>
      </c>
      <c r="L25" s="80"/>
      <c r="M25" s="79"/>
      <c r="N25" s="78"/>
      <c r="O25" s="77"/>
      <c r="P25" s="95">
        <f t="shared" ca="1" si="12"/>
        <v>0</v>
      </c>
      <c r="Q25" s="96">
        <f t="shared" ca="1" si="13"/>
        <v>0</v>
      </c>
      <c r="R25" s="97">
        <f t="shared" ca="1" si="14"/>
        <v>0</v>
      </c>
      <c r="S25" s="56">
        <f t="shared" si="5"/>
        <v>0</v>
      </c>
      <c r="T25" s="74">
        <f t="shared" ca="1" si="15"/>
        <v>0</v>
      </c>
      <c r="V25" s="186">
        <v>9</v>
      </c>
      <c r="W25" s="187">
        <f t="shared" ca="1" si="6"/>
        <v>0</v>
      </c>
      <c r="X25" s="188">
        <f t="shared" ca="1" si="16"/>
        <v>0</v>
      </c>
      <c r="Y25" s="189">
        <f t="shared" ca="1" si="17"/>
        <v>0</v>
      </c>
      <c r="AA25" s="51"/>
    </row>
    <row r="26" spans="1:27" ht="14.25" customHeight="1" x14ac:dyDescent="0.25">
      <c r="A26" s="133">
        <v>41470</v>
      </c>
      <c r="B26" s="191"/>
      <c r="C26" s="88">
        <v>7.6790999999999998E-2</v>
      </c>
      <c r="D26" s="122"/>
      <c r="E26" s="91">
        <f t="shared" si="8"/>
        <v>0</v>
      </c>
      <c r="F26" s="122"/>
      <c r="G26" s="91">
        <f t="shared" si="9"/>
        <v>0</v>
      </c>
      <c r="H26" s="123">
        <f t="shared" si="10"/>
        <v>0</v>
      </c>
      <c r="I26" s="92">
        <v>2134</v>
      </c>
      <c r="J26" s="93"/>
      <c r="K26" s="94">
        <f t="shared" si="11"/>
        <v>0</v>
      </c>
      <c r="L26" s="80"/>
      <c r="M26" s="79"/>
      <c r="N26" s="78"/>
      <c r="O26" s="77"/>
      <c r="P26" s="95">
        <f t="shared" ca="1" si="12"/>
        <v>0</v>
      </c>
      <c r="Q26" s="96">
        <f t="shared" ca="1" si="13"/>
        <v>0</v>
      </c>
      <c r="R26" s="97">
        <f t="shared" ca="1" si="14"/>
        <v>0</v>
      </c>
      <c r="S26" s="56">
        <f t="shared" si="5"/>
        <v>0</v>
      </c>
      <c r="T26" s="74">
        <f t="shared" ca="1" si="15"/>
        <v>0</v>
      </c>
      <c r="V26" s="186">
        <v>9</v>
      </c>
      <c r="W26" s="187">
        <f t="shared" ca="1" si="6"/>
        <v>0</v>
      </c>
      <c r="X26" s="188">
        <f t="shared" ca="1" si="16"/>
        <v>0</v>
      </c>
      <c r="Y26" s="189">
        <f t="shared" ca="1" si="17"/>
        <v>0</v>
      </c>
      <c r="AA26" s="51"/>
    </row>
    <row r="27" spans="1:27" ht="14.25" customHeight="1" x14ac:dyDescent="0.25">
      <c r="A27" s="125">
        <v>41501</v>
      </c>
      <c r="B27" s="191"/>
      <c r="C27" s="89">
        <f>C26</f>
        <v>7.6790999999999998E-2</v>
      </c>
      <c r="D27" s="122"/>
      <c r="E27" s="91">
        <f t="shared" si="8"/>
        <v>0</v>
      </c>
      <c r="F27" s="122"/>
      <c r="G27" s="91">
        <f t="shared" si="9"/>
        <v>0</v>
      </c>
      <c r="H27" s="123">
        <f t="shared" si="10"/>
        <v>0</v>
      </c>
      <c r="I27" s="92">
        <v>2134</v>
      </c>
      <c r="J27" s="93"/>
      <c r="K27" s="94">
        <f t="shared" si="11"/>
        <v>0</v>
      </c>
      <c r="L27" s="80"/>
      <c r="M27" s="79"/>
      <c r="N27" s="78"/>
      <c r="O27" s="77"/>
      <c r="P27" s="95">
        <f t="shared" ca="1" si="12"/>
        <v>0</v>
      </c>
      <c r="Q27" s="96">
        <f t="shared" ca="1" si="13"/>
        <v>0</v>
      </c>
      <c r="R27" s="97">
        <f t="shared" ca="1" si="14"/>
        <v>0</v>
      </c>
      <c r="S27" s="56">
        <f t="shared" si="5"/>
        <v>0</v>
      </c>
      <c r="T27" s="74">
        <f t="shared" ca="1" si="15"/>
        <v>0</v>
      </c>
      <c r="V27" s="186">
        <v>9</v>
      </c>
      <c r="W27" s="187">
        <f t="shared" ca="1" si="6"/>
        <v>0</v>
      </c>
      <c r="X27" s="188">
        <f t="shared" ca="1" si="16"/>
        <v>0</v>
      </c>
      <c r="Y27" s="189">
        <f t="shared" ca="1" si="17"/>
        <v>0</v>
      </c>
      <c r="AA27" s="51"/>
    </row>
    <row r="28" spans="1:27" ht="14.25" customHeight="1" x14ac:dyDescent="0.25">
      <c r="A28" s="125">
        <v>41532</v>
      </c>
      <c r="B28" s="191"/>
      <c r="C28" s="89">
        <f>C27</f>
        <v>7.6790999999999998E-2</v>
      </c>
      <c r="D28" s="122"/>
      <c r="E28" s="91">
        <f t="shared" si="8"/>
        <v>0</v>
      </c>
      <c r="F28" s="122"/>
      <c r="G28" s="91">
        <f t="shared" si="9"/>
        <v>0</v>
      </c>
      <c r="H28" s="123">
        <f t="shared" si="10"/>
        <v>0</v>
      </c>
      <c r="I28" s="92">
        <v>2134</v>
      </c>
      <c r="J28" s="93"/>
      <c r="K28" s="94">
        <f t="shared" si="11"/>
        <v>0</v>
      </c>
      <c r="L28" s="80"/>
      <c r="M28" s="79"/>
      <c r="N28" s="78"/>
      <c r="O28" s="77"/>
      <c r="P28" s="95">
        <f t="shared" ca="1" si="12"/>
        <v>0</v>
      </c>
      <c r="Q28" s="96">
        <f t="shared" ca="1" si="13"/>
        <v>0</v>
      </c>
      <c r="R28" s="97">
        <f t="shared" ca="1" si="14"/>
        <v>0</v>
      </c>
      <c r="S28" s="56">
        <f t="shared" si="5"/>
        <v>0</v>
      </c>
      <c r="T28" s="74">
        <f t="shared" ca="1" si="15"/>
        <v>0</v>
      </c>
      <c r="V28" s="186">
        <v>9</v>
      </c>
      <c r="W28" s="187">
        <f t="shared" ca="1" si="6"/>
        <v>0</v>
      </c>
      <c r="X28" s="188">
        <f t="shared" ca="1" si="16"/>
        <v>0</v>
      </c>
      <c r="Y28" s="189">
        <f t="shared" ca="1" si="17"/>
        <v>0</v>
      </c>
      <c r="AA28" s="51"/>
    </row>
    <row r="29" spans="1:27" ht="14.25" customHeight="1" x14ac:dyDescent="0.25">
      <c r="A29" s="125">
        <v>41562</v>
      </c>
      <c r="B29" s="191"/>
      <c r="C29" s="89">
        <f>C28</f>
        <v>7.6790999999999998E-2</v>
      </c>
      <c r="D29" s="122"/>
      <c r="E29" s="91">
        <f t="shared" si="8"/>
        <v>0</v>
      </c>
      <c r="F29" s="122"/>
      <c r="G29" s="91">
        <f t="shared" si="9"/>
        <v>0</v>
      </c>
      <c r="H29" s="123">
        <f t="shared" si="10"/>
        <v>0</v>
      </c>
      <c r="I29" s="92">
        <v>2134</v>
      </c>
      <c r="J29" s="93"/>
      <c r="K29" s="94">
        <f t="shared" si="11"/>
        <v>0</v>
      </c>
      <c r="L29" s="80"/>
      <c r="M29" s="79"/>
      <c r="N29" s="78"/>
      <c r="O29" s="77"/>
      <c r="P29" s="95">
        <f t="shared" ca="1" si="12"/>
        <v>0</v>
      </c>
      <c r="Q29" s="96">
        <f t="shared" ca="1" si="13"/>
        <v>0</v>
      </c>
      <c r="R29" s="97">
        <f t="shared" ca="1" si="14"/>
        <v>0</v>
      </c>
      <c r="S29" s="56">
        <f t="shared" si="5"/>
        <v>0</v>
      </c>
      <c r="T29" s="74">
        <f t="shared" ca="1" si="15"/>
        <v>0</v>
      </c>
      <c r="V29" s="186">
        <v>9</v>
      </c>
      <c r="W29" s="187">
        <f t="shared" ca="1" si="6"/>
        <v>0</v>
      </c>
      <c r="X29" s="188">
        <f t="shared" ca="1" si="16"/>
        <v>0</v>
      </c>
      <c r="Y29" s="189">
        <f t="shared" ca="1" si="17"/>
        <v>0</v>
      </c>
      <c r="AA29" s="51"/>
    </row>
    <row r="30" spans="1:27" ht="14.25" customHeight="1" x14ac:dyDescent="0.25">
      <c r="A30" s="125">
        <v>41593</v>
      </c>
      <c r="B30" s="191"/>
      <c r="C30" s="89">
        <f>C29</f>
        <v>7.6790999999999998E-2</v>
      </c>
      <c r="D30" s="122"/>
      <c r="E30" s="91">
        <f t="shared" si="8"/>
        <v>0</v>
      </c>
      <c r="F30" s="122"/>
      <c r="G30" s="91">
        <f t="shared" si="9"/>
        <v>0</v>
      </c>
      <c r="H30" s="123">
        <f t="shared" si="10"/>
        <v>0</v>
      </c>
      <c r="I30" s="92">
        <v>2134</v>
      </c>
      <c r="J30" s="93"/>
      <c r="K30" s="94">
        <f t="shared" si="11"/>
        <v>0</v>
      </c>
      <c r="L30" s="80"/>
      <c r="M30" s="79"/>
      <c r="N30" s="78"/>
      <c r="O30" s="77"/>
      <c r="P30" s="95">
        <f t="shared" ca="1" si="12"/>
        <v>0</v>
      </c>
      <c r="Q30" s="96">
        <f t="shared" ca="1" si="13"/>
        <v>0</v>
      </c>
      <c r="R30" s="97">
        <f t="shared" ca="1" si="14"/>
        <v>0</v>
      </c>
      <c r="S30" s="56">
        <f t="shared" si="5"/>
        <v>0</v>
      </c>
      <c r="T30" s="74">
        <f t="shared" ca="1" si="15"/>
        <v>0</v>
      </c>
      <c r="V30" s="186">
        <v>9</v>
      </c>
      <c r="W30" s="187">
        <f t="shared" ca="1" si="6"/>
        <v>0</v>
      </c>
      <c r="X30" s="188">
        <f t="shared" ca="1" si="16"/>
        <v>0</v>
      </c>
      <c r="Y30" s="189">
        <f t="shared" ca="1" si="17"/>
        <v>0</v>
      </c>
      <c r="AA30" s="51"/>
    </row>
    <row r="31" spans="1:27" ht="14.25" customHeight="1" thickBot="1" x14ac:dyDescent="0.3">
      <c r="A31" s="126">
        <v>41623</v>
      </c>
      <c r="B31" s="192"/>
      <c r="C31" s="90">
        <f>C30</f>
        <v>7.6790999999999998E-2</v>
      </c>
      <c r="D31" s="168"/>
      <c r="E31" s="169">
        <f t="shared" si="8"/>
        <v>0</v>
      </c>
      <c r="F31" s="168"/>
      <c r="G31" s="169">
        <f t="shared" si="9"/>
        <v>0</v>
      </c>
      <c r="H31" s="170">
        <f t="shared" si="10"/>
        <v>0</v>
      </c>
      <c r="I31" s="171">
        <v>2134</v>
      </c>
      <c r="J31" s="172"/>
      <c r="K31" s="173">
        <f t="shared" si="11"/>
        <v>0</v>
      </c>
      <c r="L31" s="174"/>
      <c r="M31" s="175"/>
      <c r="N31" s="176"/>
      <c r="O31" s="177"/>
      <c r="P31" s="178">
        <f t="shared" ca="1" si="12"/>
        <v>0</v>
      </c>
      <c r="Q31" s="179">
        <f t="shared" ca="1" si="13"/>
        <v>0</v>
      </c>
      <c r="R31" s="180">
        <f t="shared" ca="1" si="14"/>
        <v>0</v>
      </c>
      <c r="S31" s="181">
        <f t="shared" si="5"/>
        <v>0</v>
      </c>
      <c r="T31" s="75">
        <f t="shared" ca="1" si="15"/>
        <v>0</v>
      </c>
      <c r="V31" s="186">
        <v>9</v>
      </c>
      <c r="W31" s="187">
        <f t="shared" ca="1" si="6"/>
        <v>0</v>
      </c>
      <c r="X31" s="188">
        <f t="shared" ca="1" si="16"/>
        <v>0</v>
      </c>
      <c r="Y31" s="189">
        <f t="shared" ca="1" si="17"/>
        <v>0</v>
      </c>
      <c r="AA31" s="51"/>
    </row>
    <row r="32" spans="1:27" ht="14.25" customHeight="1" x14ac:dyDescent="0.25">
      <c r="A32" s="152">
        <v>41654</v>
      </c>
      <c r="B32" s="190">
        <v>2014</v>
      </c>
      <c r="C32" s="88">
        <v>7.6997999999999997E-2</v>
      </c>
      <c r="D32" s="153"/>
      <c r="E32" s="154">
        <f t="shared" si="8"/>
        <v>0</v>
      </c>
      <c r="F32" s="153"/>
      <c r="G32" s="154">
        <f t="shared" si="9"/>
        <v>0</v>
      </c>
      <c r="H32" s="155">
        <f t="shared" si="10"/>
        <v>0</v>
      </c>
      <c r="I32" s="156">
        <v>2134</v>
      </c>
      <c r="J32" s="157"/>
      <c r="K32" s="158">
        <f t="shared" si="11"/>
        <v>0</v>
      </c>
      <c r="L32" s="159"/>
      <c r="M32" s="160"/>
      <c r="N32" s="161"/>
      <c r="O32" s="162"/>
      <c r="P32" s="163">
        <f t="shared" ca="1" si="12"/>
        <v>0</v>
      </c>
      <c r="Q32" s="164">
        <f t="shared" ca="1" si="13"/>
        <v>0</v>
      </c>
      <c r="R32" s="165">
        <f t="shared" ca="1" si="14"/>
        <v>0</v>
      </c>
      <c r="S32" s="166">
        <f t="shared" si="5"/>
        <v>0</v>
      </c>
      <c r="T32" s="167">
        <f t="shared" ca="1" si="15"/>
        <v>0</v>
      </c>
      <c r="V32" s="186">
        <v>9</v>
      </c>
      <c r="W32" s="187">
        <f t="shared" ca="1" si="6"/>
        <v>0</v>
      </c>
      <c r="X32" s="188">
        <f t="shared" ca="1" si="16"/>
        <v>0</v>
      </c>
      <c r="Y32" s="189">
        <f t="shared" ca="1" si="17"/>
        <v>0</v>
      </c>
      <c r="AA32" s="51"/>
    </row>
    <row r="33" spans="1:27" ht="14.25" customHeight="1" x14ac:dyDescent="0.25">
      <c r="A33" s="125">
        <v>41685</v>
      </c>
      <c r="B33" s="191"/>
      <c r="C33" s="89">
        <f>C32</f>
        <v>7.6997999999999997E-2</v>
      </c>
      <c r="D33" s="122"/>
      <c r="E33" s="91">
        <f t="shared" si="8"/>
        <v>0</v>
      </c>
      <c r="F33" s="122"/>
      <c r="G33" s="91">
        <f t="shared" si="9"/>
        <v>0</v>
      </c>
      <c r="H33" s="123">
        <f t="shared" si="10"/>
        <v>0</v>
      </c>
      <c r="I33" s="92">
        <v>2134</v>
      </c>
      <c r="J33" s="93"/>
      <c r="K33" s="94">
        <f t="shared" si="11"/>
        <v>0</v>
      </c>
      <c r="L33" s="80"/>
      <c r="M33" s="79"/>
      <c r="N33" s="78"/>
      <c r="O33" s="77"/>
      <c r="P33" s="95">
        <f t="shared" ca="1" si="12"/>
        <v>0</v>
      </c>
      <c r="Q33" s="96">
        <f t="shared" ca="1" si="13"/>
        <v>0</v>
      </c>
      <c r="R33" s="97">
        <f t="shared" ca="1" si="14"/>
        <v>0</v>
      </c>
      <c r="S33" s="56">
        <f t="shared" si="5"/>
        <v>0</v>
      </c>
      <c r="T33" s="74">
        <f t="shared" ca="1" si="15"/>
        <v>0</v>
      </c>
      <c r="V33" s="186">
        <v>9</v>
      </c>
      <c r="W33" s="187">
        <f t="shared" ca="1" si="6"/>
        <v>0</v>
      </c>
      <c r="X33" s="188">
        <f t="shared" ca="1" si="16"/>
        <v>0</v>
      </c>
      <c r="Y33" s="189">
        <f t="shared" ca="1" si="17"/>
        <v>0</v>
      </c>
      <c r="AA33" s="51"/>
    </row>
    <row r="34" spans="1:27" ht="14.25" customHeight="1" x14ac:dyDescent="0.25">
      <c r="A34" s="125">
        <v>41713</v>
      </c>
      <c r="B34" s="191"/>
      <c r="C34" s="89">
        <f>C33</f>
        <v>7.6997999999999997E-2</v>
      </c>
      <c r="D34" s="122"/>
      <c r="E34" s="91">
        <f t="shared" si="8"/>
        <v>0</v>
      </c>
      <c r="F34" s="122"/>
      <c r="G34" s="91">
        <f t="shared" si="9"/>
        <v>0</v>
      </c>
      <c r="H34" s="123">
        <f t="shared" si="10"/>
        <v>0</v>
      </c>
      <c r="I34" s="92">
        <v>2134</v>
      </c>
      <c r="J34" s="93"/>
      <c r="K34" s="94">
        <f t="shared" si="11"/>
        <v>0</v>
      </c>
      <c r="L34" s="80"/>
      <c r="M34" s="79"/>
      <c r="N34" s="78"/>
      <c r="O34" s="77"/>
      <c r="P34" s="95">
        <f t="shared" ca="1" si="12"/>
        <v>0</v>
      </c>
      <c r="Q34" s="96">
        <f t="shared" ca="1" si="13"/>
        <v>0</v>
      </c>
      <c r="R34" s="97">
        <f t="shared" ca="1" si="14"/>
        <v>0</v>
      </c>
      <c r="S34" s="56">
        <f t="shared" si="5"/>
        <v>0</v>
      </c>
      <c r="T34" s="74">
        <f t="shared" ca="1" si="15"/>
        <v>0</v>
      </c>
      <c r="V34" s="186">
        <v>9</v>
      </c>
      <c r="W34" s="187">
        <f t="shared" ca="1" si="6"/>
        <v>0</v>
      </c>
      <c r="X34" s="188">
        <f t="shared" ca="1" si="16"/>
        <v>0</v>
      </c>
      <c r="Y34" s="189">
        <f t="shared" ca="1" si="17"/>
        <v>0</v>
      </c>
      <c r="AA34" s="51"/>
    </row>
    <row r="35" spans="1:27" ht="14.25" customHeight="1" x14ac:dyDescent="0.25">
      <c r="A35" s="125">
        <v>41744</v>
      </c>
      <c r="B35" s="191"/>
      <c r="C35" s="89">
        <f>C34</f>
        <v>7.6997999999999997E-2</v>
      </c>
      <c r="D35" s="122"/>
      <c r="E35" s="91">
        <f t="shared" si="8"/>
        <v>0</v>
      </c>
      <c r="F35" s="122"/>
      <c r="G35" s="91">
        <f t="shared" si="9"/>
        <v>0</v>
      </c>
      <c r="H35" s="123">
        <f t="shared" si="10"/>
        <v>0</v>
      </c>
      <c r="I35" s="92">
        <v>2134</v>
      </c>
      <c r="J35" s="93"/>
      <c r="K35" s="94">
        <f t="shared" si="11"/>
        <v>0</v>
      </c>
      <c r="L35" s="80"/>
      <c r="M35" s="79"/>
      <c r="N35" s="78"/>
      <c r="O35" s="77"/>
      <c r="P35" s="95">
        <f t="shared" ca="1" si="12"/>
        <v>0</v>
      </c>
      <c r="Q35" s="96">
        <f t="shared" ca="1" si="13"/>
        <v>0</v>
      </c>
      <c r="R35" s="97">
        <f t="shared" ca="1" si="14"/>
        <v>0</v>
      </c>
      <c r="S35" s="56">
        <f t="shared" si="5"/>
        <v>0</v>
      </c>
      <c r="T35" s="74">
        <f t="shared" ca="1" si="15"/>
        <v>0</v>
      </c>
      <c r="V35" s="186">
        <v>9</v>
      </c>
      <c r="W35" s="187">
        <f t="shared" ca="1" si="6"/>
        <v>0</v>
      </c>
      <c r="X35" s="188">
        <f t="shared" ca="1" si="16"/>
        <v>0</v>
      </c>
      <c r="Y35" s="189">
        <f t="shared" ca="1" si="17"/>
        <v>0</v>
      </c>
      <c r="AA35" s="51"/>
    </row>
    <row r="36" spans="1:27" ht="14.25" customHeight="1" x14ac:dyDescent="0.25">
      <c r="A36" s="125">
        <v>41774</v>
      </c>
      <c r="B36" s="191"/>
      <c r="C36" s="89">
        <f>C35</f>
        <v>7.6997999999999997E-2</v>
      </c>
      <c r="D36" s="122"/>
      <c r="E36" s="91">
        <f t="shared" si="8"/>
        <v>0</v>
      </c>
      <c r="F36" s="122"/>
      <c r="G36" s="91">
        <f t="shared" si="9"/>
        <v>0</v>
      </c>
      <c r="H36" s="123">
        <f t="shared" si="10"/>
        <v>0</v>
      </c>
      <c r="I36" s="92">
        <v>2134</v>
      </c>
      <c r="J36" s="93"/>
      <c r="K36" s="94">
        <f t="shared" si="11"/>
        <v>0</v>
      </c>
      <c r="L36" s="80"/>
      <c r="M36" s="79"/>
      <c r="N36" s="78"/>
      <c r="O36" s="77"/>
      <c r="P36" s="95">
        <f t="shared" ca="1" si="12"/>
        <v>0</v>
      </c>
      <c r="Q36" s="96">
        <f t="shared" ca="1" si="13"/>
        <v>0</v>
      </c>
      <c r="R36" s="97">
        <f t="shared" ca="1" si="14"/>
        <v>0</v>
      </c>
      <c r="S36" s="56">
        <f t="shared" si="5"/>
        <v>0</v>
      </c>
      <c r="T36" s="74">
        <f t="shared" ca="1" si="15"/>
        <v>0</v>
      </c>
      <c r="V36" s="186">
        <v>9</v>
      </c>
      <c r="W36" s="187">
        <f t="shared" ca="1" si="6"/>
        <v>0</v>
      </c>
      <c r="X36" s="188">
        <f t="shared" ca="1" si="16"/>
        <v>0</v>
      </c>
      <c r="Y36" s="189">
        <f t="shared" ca="1" si="17"/>
        <v>0</v>
      </c>
      <c r="AA36" s="51"/>
    </row>
    <row r="37" spans="1:27" ht="14.25" customHeight="1" thickBot="1" x14ac:dyDescent="0.3">
      <c r="A37" s="130">
        <v>41805</v>
      </c>
      <c r="B37" s="191"/>
      <c r="C37" s="90">
        <f>C36</f>
        <v>7.6997999999999997E-2</v>
      </c>
      <c r="D37" s="122"/>
      <c r="E37" s="91">
        <f t="shared" si="8"/>
        <v>0</v>
      </c>
      <c r="F37" s="122"/>
      <c r="G37" s="91">
        <f t="shared" si="9"/>
        <v>0</v>
      </c>
      <c r="H37" s="123">
        <f t="shared" si="10"/>
        <v>0</v>
      </c>
      <c r="I37" s="92">
        <v>2134</v>
      </c>
      <c r="J37" s="93"/>
      <c r="K37" s="94">
        <f t="shared" si="11"/>
        <v>0</v>
      </c>
      <c r="L37" s="80"/>
      <c r="M37" s="79"/>
      <c r="N37" s="78"/>
      <c r="O37" s="77"/>
      <c r="P37" s="95">
        <f t="shared" ca="1" si="12"/>
        <v>0</v>
      </c>
      <c r="Q37" s="96">
        <f t="shared" ca="1" si="13"/>
        <v>0</v>
      </c>
      <c r="R37" s="97">
        <f t="shared" ca="1" si="14"/>
        <v>0</v>
      </c>
      <c r="S37" s="56">
        <f t="shared" si="5"/>
        <v>0</v>
      </c>
      <c r="T37" s="74">
        <f t="shared" ca="1" si="15"/>
        <v>0</v>
      </c>
      <c r="V37" s="186">
        <v>9</v>
      </c>
      <c r="W37" s="187">
        <f t="shared" ca="1" si="6"/>
        <v>0</v>
      </c>
      <c r="X37" s="188">
        <f t="shared" ca="1" si="16"/>
        <v>0</v>
      </c>
      <c r="Y37" s="189">
        <f t="shared" ca="1" si="17"/>
        <v>0</v>
      </c>
      <c r="AA37" s="51"/>
    </row>
    <row r="38" spans="1:27" ht="14.25" customHeight="1" x14ac:dyDescent="0.25">
      <c r="A38" s="133">
        <v>41835</v>
      </c>
      <c r="B38" s="191"/>
      <c r="C38" s="88">
        <v>7.6997999999999997E-2</v>
      </c>
      <c r="D38" s="122"/>
      <c r="E38" s="91">
        <f t="shared" si="8"/>
        <v>0</v>
      </c>
      <c r="F38" s="122"/>
      <c r="G38" s="91">
        <f t="shared" si="9"/>
        <v>0</v>
      </c>
      <c r="H38" s="123">
        <f t="shared" si="10"/>
        <v>0</v>
      </c>
      <c r="I38" s="92">
        <v>2134</v>
      </c>
      <c r="J38" s="93"/>
      <c r="K38" s="94">
        <f t="shared" si="11"/>
        <v>0</v>
      </c>
      <c r="L38" s="80"/>
      <c r="M38" s="79"/>
      <c r="N38" s="78"/>
      <c r="O38" s="77"/>
      <c r="P38" s="95">
        <f t="shared" ca="1" si="12"/>
        <v>0</v>
      </c>
      <c r="Q38" s="96">
        <f t="shared" ca="1" si="13"/>
        <v>0</v>
      </c>
      <c r="R38" s="97">
        <f t="shared" ca="1" si="14"/>
        <v>0</v>
      </c>
      <c r="S38" s="56">
        <f t="shared" si="5"/>
        <v>0</v>
      </c>
      <c r="T38" s="74">
        <f t="shared" ca="1" si="15"/>
        <v>0</v>
      </c>
      <c r="V38" s="186">
        <v>9</v>
      </c>
      <c r="W38" s="187">
        <f t="shared" ca="1" si="6"/>
        <v>0</v>
      </c>
      <c r="X38" s="188">
        <f t="shared" ca="1" si="16"/>
        <v>0</v>
      </c>
      <c r="Y38" s="189">
        <f t="shared" ca="1" si="17"/>
        <v>0</v>
      </c>
      <c r="AA38" s="51"/>
    </row>
    <row r="39" spans="1:27" ht="14.25" customHeight="1" x14ac:dyDescent="0.25">
      <c r="A39" s="125">
        <v>41866</v>
      </c>
      <c r="B39" s="191"/>
      <c r="C39" s="89">
        <f>C38</f>
        <v>7.6997999999999997E-2</v>
      </c>
      <c r="D39" s="122"/>
      <c r="E39" s="91">
        <f t="shared" si="8"/>
        <v>0</v>
      </c>
      <c r="F39" s="122"/>
      <c r="G39" s="91">
        <f t="shared" si="9"/>
        <v>0</v>
      </c>
      <c r="H39" s="123">
        <f t="shared" si="10"/>
        <v>0</v>
      </c>
      <c r="I39" s="92">
        <v>2134</v>
      </c>
      <c r="J39" s="93"/>
      <c r="K39" s="94">
        <f t="shared" si="11"/>
        <v>0</v>
      </c>
      <c r="L39" s="80"/>
      <c r="M39" s="79"/>
      <c r="N39" s="78"/>
      <c r="O39" s="77"/>
      <c r="P39" s="95">
        <f t="shared" ca="1" si="12"/>
        <v>0</v>
      </c>
      <c r="Q39" s="96">
        <f t="shared" ca="1" si="13"/>
        <v>0</v>
      </c>
      <c r="R39" s="97">
        <f t="shared" ca="1" si="14"/>
        <v>0</v>
      </c>
      <c r="S39" s="56">
        <f t="shared" si="5"/>
        <v>0</v>
      </c>
      <c r="T39" s="74">
        <f t="shared" ca="1" si="15"/>
        <v>0</v>
      </c>
      <c r="V39" s="186">
        <v>9</v>
      </c>
      <c r="W39" s="187">
        <f t="shared" ca="1" si="6"/>
        <v>0</v>
      </c>
      <c r="X39" s="188">
        <f t="shared" ca="1" si="16"/>
        <v>0</v>
      </c>
      <c r="Y39" s="189">
        <f t="shared" ca="1" si="17"/>
        <v>0</v>
      </c>
      <c r="AA39" s="51"/>
    </row>
    <row r="40" spans="1:27" ht="14.25" customHeight="1" x14ac:dyDescent="0.25">
      <c r="A40" s="125">
        <v>41897</v>
      </c>
      <c r="B40" s="191"/>
      <c r="C40" s="89">
        <f>C39</f>
        <v>7.6997999999999997E-2</v>
      </c>
      <c r="D40" s="122"/>
      <c r="E40" s="91">
        <f t="shared" si="8"/>
        <v>0</v>
      </c>
      <c r="F40" s="122"/>
      <c r="G40" s="91">
        <f t="shared" si="9"/>
        <v>0</v>
      </c>
      <c r="H40" s="123">
        <f t="shared" si="10"/>
        <v>0</v>
      </c>
      <c r="I40" s="92">
        <v>2134</v>
      </c>
      <c r="J40" s="93"/>
      <c r="K40" s="94">
        <f t="shared" si="11"/>
        <v>0</v>
      </c>
      <c r="L40" s="80"/>
      <c r="M40" s="79"/>
      <c r="N40" s="78"/>
      <c r="O40" s="77"/>
      <c r="P40" s="95">
        <f t="shared" ca="1" si="12"/>
        <v>0</v>
      </c>
      <c r="Q40" s="96">
        <f t="shared" ca="1" si="13"/>
        <v>0</v>
      </c>
      <c r="R40" s="97">
        <f t="shared" ca="1" si="14"/>
        <v>0</v>
      </c>
      <c r="S40" s="56">
        <f t="shared" ref="S40:S71" si="18">ROUND(H40*6.6/1000,2)</f>
        <v>0</v>
      </c>
      <c r="T40" s="74">
        <f t="shared" ca="1" si="15"/>
        <v>0</v>
      </c>
      <c r="V40" s="186">
        <v>9</v>
      </c>
      <c r="W40" s="187">
        <f t="shared" ref="W40:W71" ca="1" si="19">IF(T40&gt;0,$X$5-A40,0)</f>
        <v>0</v>
      </c>
      <c r="X40" s="188">
        <f t="shared" ca="1" si="16"/>
        <v>0</v>
      </c>
      <c r="Y40" s="189">
        <f t="shared" ca="1" si="17"/>
        <v>0</v>
      </c>
      <c r="AA40" s="51"/>
    </row>
    <row r="41" spans="1:27" ht="14.25" customHeight="1" x14ac:dyDescent="0.25">
      <c r="A41" s="125">
        <v>41927</v>
      </c>
      <c r="B41" s="191"/>
      <c r="C41" s="89">
        <f>C40</f>
        <v>7.6997999999999997E-2</v>
      </c>
      <c r="D41" s="122"/>
      <c r="E41" s="91">
        <f t="shared" si="8"/>
        <v>0</v>
      </c>
      <c r="F41" s="122"/>
      <c r="G41" s="91">
        <f t="shared" si="9"/>
        <v>0</v>
      </c>
      <c r="H41" s="123">
        <f t="shared" si="10"/>
        <v>0</v>
      </c>
      <c r="I41" s="92">
        <v>2134</v>
      </c>
      <c r="J41" s="93"/>
      <c r="K41" s="94">
        <f t="shared" si="11"/>
        <v>0</v>
      </c>
      <c r="L41" s="80"/>
      <c r="M41" s="79"/>
      <c r="N41" s="78"/>
      <c r="O41" s="77"/>
      <c r="P41" s="95">
        <f t="shared" ca="1" si="12"/>
        <v>0</v>
      </c>
      <c r="Q41" s="96">
        <f t="shared" ca="1" si="13"/>
        <v>0</v>
      </c>
      <c r="R41" s="97">
        <f t="shared" ca="1" si="14"/>
        <v>0</v>
      </c>
      <c r="S41" s="56">
        <f t="shared" si="18"/>
        <v>0</v>
      </c>
      <c r="T41" s="74">
        <f t="shared" ca="1" si="15"/>
        <v>0</v>
      </c>
      <c r="V41" s="186">
        <v>9</v>
      </c>
      <c r="W41" s="187">
        <f t="shared" ca="1" si="19"/>
        <v>0</v>
      </c>
      <c r="X41" s="188">
        <f t="shared" ca="1" si="16"/>
        <v>0</v>
      </c>
      <c r="Y41" s="189">
        <f t="shared" ca="1" si="17"/>
        <v>0</v>
      </c>
      <c r="AA41" s="51"/>
    </row>
    <row r="42" spans="1:27" ht="14.25" customHeight="1" x14ac:dyDescent="0.25">
      <c r="A42" s="125">
        <v>41958</v>
      </c>
      <c r="B42" s="191"/>
      <c r="C42" s="89">
        <f>C41</f>
        <v>7.6997999999999997E-2</v>
      </c>
      <c r="D42" s="122"/>
      <c r="E42" s="91">
        <f t="shared" si="8"/>
        <v>0</v>
      </c>
      <c r="F42" s="122"/>
      <c r="G42" s="91">
        <f t="shared" si="9"/>
        <v>0</v>
      </c>
      <c r="H42" s="123">
        <f t="shared" si="10"/>
        <v>0</v>
      </c>
      <c r="I42" s="92">
        <v>2134</v>
      </c>
      <c r="J42" s="93"/>
      <c r="K42" s="94">
        <f t="shared" si="11"/>
        <v>0</v>
      </c>
      <c r="L42" s="80"/>
      <c r="M42" s="79"/>
      <c r="N42" s="78"/>
      <c r="O42" s="77"/>
      <c r="P42" s="95">
        <f t="shared" ca="1" si="12"/>
        <v>0</v>
      </c>
      <c r="Q42" s="96">
        <f t="shared" ca="1" si="13"/>
        <v>0</v>
      </c>
      <c r="R42" s="97">
        <f t="shared" ca="1" si="14"/>
        <v>0</v>
      </c>
      <c r="S42" s="56">
        <f t="shared" si="18"/>
        <v>0</v>
      </c>
      <c r="T42" s="74">
        <f t="shared" ca="1" si="15"/>
        <v>0</v>
      </c>
      <c r="V42" s="186">
        <v>9</v>
      </c>
      <c r="W42" s="187">
        <f t="shared" ca="1" si="19"/>
        <v>0</v>
      </c>
      <c r="X42" s="188">
        <f t="shared" ca="1" si="16"/>
        <v>0</v>
      </c>
      <c r="Y42" s="189">
        <f t="shared" ca="1" si="17"/>
        <v>0</v>
      </c>
      <c r="AA42" s="51"/>
    </row>
    <row r="43" spans="1:27" ht="14.25" customHeight="1" thickBot="1" x14ac:dyDescent="0.3">
      <c r="A43" s="126">
        <v>41988</v>
      </c>
      <c r="B43" s="192"/>
      <c r="C43" s="90">
        <f>C42</f>
        <v>7.6997999999999997E-2</v>
      </c>
      <c r="D43" s="168"/>
      <c r="E43" s="169">
        <f t="shared" si="8"/>
        <v>0</v>
      </c>
      <c r="F43" s="168"/>
      <c r="G43" s="169">
        <f t="shared" si="9"/>
        <v>0</v>
      </c>
      <c r="H43" s="170">
        <f t="shared" si="10"/>
        <v>0</v>
      </c>
      <c r="I43" s="171">
        <v>2134</v>
      </c>
      <c r="J43" s="172"/>
      <c r="K43" s="173">
        <f t="shared" si="11"/>
        <v>0</v>
      </c>
      <c r="L43" s="174"/>
      <c r="M43" s="175"/>
      <c r="N43" s="176"/>
      <c r="O43" s="177"/>
      <c r="P43" s="178">
        <f t="shared" ca="1" si="12"/>
        <v>0</v>
      </c>
      <c r="Q43" s="179">
        <f t="shared" ca="1" si="13"/>
        <v>0</v>
      </c>
      <c r="R43" s="180">
        <f t="shared" ca="1" si="14"/>
        <v>0</v>
      </c>
      <c r="S43" s="181">
        <f t="shared" si="18"/>
        <v>0</v>
      </c>
      <c r="T43" s="75">
        <f t="shared" ca="1" si="15"/>
        <v>0</v>
      </c>
      <c r="V43" s="186">
        <v>9</v>
      </c>
      <c r="W43" s="187">
        <f t="shared" ca="1" si="19"/>
        <v>0</v>
      </c>
      <c r="X43" s="188">
        <f t="shared" ca="1" si="16"/>
        <v>0</v>
      </c>
      <c r="Y43" s="189">
        <f t="shared" ca="1" si="17"/>
        <v>0</v>
      </c>
      <c r="AA43" s="51"/>
    </row>
    <row r="44" spans="1:27" ht="14.25" customHeight="1" x14ac:dyDescent="0.25">
      <c r="A44" s="152">
        <v>42019</v>
      </c>
      <c r="B44" s="190">
        <v>2015</v>
      </c>
      <c r="C44" s="88">
        <v>7.9308000000000003E-2</v>
      </c>
      <c r="D44" s="153"/>
      <c r="E44" s="154">
        <f t="shared" si="8"/>
        <v>0</v>
      </c>
      <c r="F44" s="153"/>
      <c r="G44" s="154">
        <f t="shared" si="9"/>
        <v>0</v>
      </c>
      <c r="H44" s="155">
        <f t="shared" si="10"/>
        <v>0</v>
      </c>
      <c r="I44" s="156">
        <v>2134</v>
      </c>
      <c r="J44" s="157"/>
      <c r="K44" s="158">
        <f t="shared" si="11"/>
        <v>0</v>
      </c>
      <c r="L44" s="159"/>
      <c r="M44" s="160"/>
      <c r="N44" s="161"/>
      <c r="O44" s="162"/>
      <c r="P44" s="163">
        <f t="shared" ca="1" si="12"/>
        <v>0</v>
      </c>
      <c r="Q44" s="164">
        <f t="shared" ca="1" si="13"/>
        <v>0</v>
      </c>
      <c r="R44" s="165">
        <f t="shared" ca="1" si="14"/>
        <v>0</v>
      </c>
      <c r="S44" s="166">
        <f t="shared" si="18"/>
        <v>0</v>
      </c>
      <c r="T44" s="167">
        <f t="shared" ca="1" si="15"/>
        <v>0</v>
      </c>
      <c r="V44" s="186">
        <v>9</v>
      </c>
      <c r="W44" s="187">
        <f t="shared" ca="1" si="19"/>
        <v>0</v>
      </c>
      <c r="X44" s="188">
        <f t="shared" ca="1" si="16"/>
        <v>0</v>
      </c>
      <c r="Y44" s="189">
        <f t="shared" ca="1" si="17"/>
        <v>0</v>
      </c>
      <c r="AA44" s="51"/>
    </row>
    <row r="45" spans="1:27" ht="14.25" customHeight="1" x14ac:dyDescent="0.25">
      <c r="A45" s="125">
        <v>42050</v>
      </c>
      <c r="B45" s="191"/>
      <c r="C45" s="89">
        <v>7.9308000000000003E-2</v>
      </c>
      <c r="D45" s="122"/>
      <c r="E45" s="91">
        <f t="shared" si="8"/>
        <v>0</v>
      </c>
      <c r="F45" s="122"/>
      <c r="G45" s="91">
        <f t="shared" si="9"/>
        <v>0</v>
      </c>
      <c r="H45" s="123">
        <f t="shared" si="10"/>
        <v>0</v>
      </c>
      <c r="I45" s="92">
        <v>2134</v>
      </c>
      <c r="J45" s="93"/>
      <c r="K45" s="94">
        <f t="shared" si="11"/>
        <v>0</v>
      </c>
      <c r="L45" s="80"/>
      <c r="M45" s="79"/>
      <c r="N45" s="78"/>
      <c r="O45" s="77"/>
      <c r="P45" s="95">
        <f t="shared" ca="1" si="12"/>
        <v>0</v>
      </c>
      <c r="Q45" s="96">
        <f t="shared" ca="1" si="13"/>
        <v>0</v>
      </c>
      <c r="R45" s="97">
        <f t="shared" ca="1" si="14"/>
        <v>0</v>
      </c>
      <c r="S45" s="56">
        <f t="shared" si="18"/>
        <v>0</v>
      </c>
      <c r="T45" s="74">
        <f t="shared" ca="1" si="15"/>
        <v>0</v>
      </c>
      <c r="V45" s="186">
        <v>9</v>
      </c>
      <c r="W45" s="187">
        <f t="shared" ca="1" si="19"/>
        <v>0</v>
      </c>
      <c r="X45" s="188">
        <f t="shared" ca="1" si="16"/>
        <v>0</v>
      </c>
      <c r="Y45" s="189">
        <f t="shared" ca="1" si="17"/>
        <v>0</v>
      </c>
      <c r="AA45" s="51"/>
    </row>
    <row r="46" spans="1:27" ht="14.25" customHeight="1" x14ac:dyDescent="0.25">
      <c r="A46" s="125">
        <v>42078</v>
      </c>
      <c r="B46" s="191"/>
      <c r="C46" s="89">
        <v>7.9308000000000003E-2</v>
      </c>
      <c r="D46" s="122"/>
      <c r="E46" s="91">
        <f t="shared" si="8"/>
        <v>0</v>
      </c>
      <c r="F46" s="122"/>
      <c r="G46" s="91">
        <f t="shared" si="9"/>
        <v>0</v>
      </c>
      <c r="H46" s="123">
        <f t="shared" si="10"/>
        <v>0</v>
      </c>
      <c r="I46" s="92">
        <v>2134</v>
      </c>
      <c r="J46" s="93"/>
      <c r="K46" s="94">
        <f t="shared" si="11"/>
        <v>0</v>
      </c>
      <c r="L46" s="80"/>
      <c r="M46" s="79"/>
      <c r="N46" s="78"/>
      <c r="O46" s="77"/>
      <c r="P46" s="95">
        <f t="shared" ca="1" si="12"/>
        <v>0</v>
      </c>
      <c r="Q46" s="96">
        <f t="shared" ca="1" si="13"/>
        <v>0</v>
      </c>
      <c r="R46" s="97">
        <f t="shared" ca="1" si="14"/>
        <v>0</v>
      </c>
      <c r="S46" s="56">
        <f t="shared" si="18"/>
        <v>0</v>
      </c>
      <c r="T46" s="74">
        <f t="shared" ca="1" si="15"/>
        <v>0</v>
      </c>
      <c r="V46" s="186">
        <v>9</v>
      </c>
      <c r="W46" s="187">
        <f t="shared" ca="1" si="19"/>
        <v>0</v>
      </c>
      <c r="X46" s="188">
        <f t="shared" ca="1" si="16"/>
        <v>0</v>
      </c>
      <c r="Y46" s="189">
        <f t="shared" ca="1" si="17"/>
        <v>0</v>
      </c>
      <c r="AA46" s="51"/>
    </row>
    <row r="47" spans="1:27" ht="14.25" customHeight="1" x14ac:dyDescent="0.25">
      <c r="A47" s="125">
        <v>42109</v>
      </c>
      <c r="B47" s="191"/>
      <c r="C47" s="89">
        <v>7.9308000000000003E-2</v>
      </c>
      <c r="D47" s="122"/>
      <c r="E47" s="91">
        <f t="shared" si="8"/>
        <v>0</v>
      </c>
      <c r="F47" s="122"/>
      <c r="G47" s="91">
        <f t="shared" si="9"/>
        <v>0</v>
      </c>
      <c r="H47" s="123">
        <f t="shared" si="10"/>
        <v>0</v>
      </c>
      <c r="I47" s="92">
        <v>2134</v>
      </c>
      <c r="J47" s="93"/>
      <c r="K47" s="94">
        <f t="shared" si="11"/>
        <v>0</v>
      </c>
      <c r="L47" s="80"/>
      <c r="M47" s="79"/>
      <c r="N47" s="78"/>
      <c r="O47" s="77"/>
      <c r="P47" s="95">
        <f t="shared" ca="1" si="12"/>
        <v>0</v>
      </c>
      <c r="Q47" s="96">
        <f t="shared" ca="1" si="13"/>
        <v>0</v>
      </c>
      <c r="R47" s="97">
        <f t="shared" ca="1" si="14"/>
        <v>0</v>
      </c>
      <c r="S47" s="56">
        <f t="shared" si="18"/>
        <v>0</v>
      </c>
      <c r="T47" s="74">
        <f t="shared" ca="1" si="15"/>
        <v>0</v>
      </c>
      <c r="V47" s="186">
        <v>9</v>
      </c>
      <c r="W47" s="187">
        <f t="shared" ca="1" si="19"/>
        <v>0</v>
      </c>
      <c r="X47" s="188">
        <f t="shared" ca="1" si="16"/>
        <v>0</v>
      </c>
      <c r="Y47" s="189">
        <f t="shared" ca="1" si="17"/>
        <v>0</v>
      </c>
      <c r="AA47" s="51"/>
    </row>
    <row r="48" spans="1:27" ht="14.25" customHeight="1" x14ac:dyDescent="0.25">
      <c r="A48" s="125">
        <v>42139</v>
      </c>
      <c r="B48" s="191"/>
      <c r="C48" s="89">
        <v>7.9308000000000003E-2</v>
      </c>
      <c r="D48" s="122"/>
      <c r="E48" s="91">
        <f t="shared" si="8"/>
        <v>0</v>
      </c>
      <c r="F48" s="122"/>
      <c r="G48" s="91">
        <f t="shared" si="9"/>
        <v>0</v>
      </c>
      <c r="H48" s="123">
        <f t="shared" si="10"/>
        <v>0</v>
      </c>
      <c r="I48" s="92">
        <v>2134</v>
      </c>
      <c r="J48" s="93"/>
      <c r="K48" s="94">
        <f t="shared" si="11"/>
        <v>0</v>
      </c>
      <c r="L48" s="80"/>
      <c r="M48" s="79"/>
      <c r="N48" s="78"/>
      <c r="O48" s="77"/>
      <c r="P48" s="95">
        <f t="shared" ca="1" si="12"/>
        <v>0</v>
      </c>
      <c r="Q48" s="96">
        <f t="shared" ca="1" si="13"/>
        <v>0</v>
      </c>
      <c r="R48" s="97">
        <f t="shared" ca="1" si="14"/>
        <v>0</v>
      </c>
      <c r="S48" s="56">
        <f t="shared" si="18"/>
        <v>0</v>
      </c>
      <c r="T48" s="74">
        <f t="shared" ca="1" si="15"/>
        <v>0</v>
      </c>
      <c r="V48" s="186">
        <v>9</v>
      </c>
      <c r="W48" s="187">
        <f t="shared" ca="1" si="19"/>
        <v>0</v>
      </c>
      <c r="X48" s="188">
        <f t="shared" ca="1" si="16"/>
        <v>0</v>
      </c>
      <c r="Y48" s="189">
        <f t="shared" ca="1" si="17"/>
        <v>0</v>
      </c>
      <c r="AA48" s="51"/>
    </row>
    <row r="49" spans="1:27" ht="14.25" customHeight="1" thickBot="1" x14ac:dyDescent="0.3">
      <c r="A49" s="130">
        <v>42170</v>
      </c>
      <c r="B49" s="191"/>
      <c r="C49" s="90">
        <v>7.9308000000000003E-2</v>
      </c>
      <c r="D49" s="122"/>
      <c r="E49" s="91">
        <f t="shared" si="8"/>
        <v>0</v>
      </c>
      <c r="F49" s="122"/>
      <c r="G49" s="91">
        <f t="shared" si="9"/>
        <v>0</v>
      </c>
      <c r="H49" s="123">
        <f t="shared" si="10"/>
        <v>0</v>
      </c>
      <c r="I49" s="92">
        <v>2134</v>
      </c>
      <c r="J49" s="93"/>
      <c r="K49" s="94">
        <f t="shared" si="11"/>
        <v>0</v>
      </c>
      <c r="L49" s="80"/>
      <c r="M49" s="79"/>
      <c r="N49" s="78"/>
      <c r="O49" s="77"/>
      <c r="P49" s="95">
        <f t="shared" ca="1" si="12"/>
        <v>0</v>
      </c>
      <c r="Q49" s="96">
        <f t="shared" ca="1" si="13"/>
        <v>0</v>
      </c>
      <c r="R49" s="97">
        <f t="shared" ca="1" si="14"/>
        <v>0</v>
      </c>
      <c r="S49" s="56">
        <f t="shared" si="18"/>
        <v>0</v>
      </c>
      <c r="T49" s="74">
        <f t="shared" ca="1" si="15"/>
        <v>0</v>
      </c>
      <c r="V49" s="186">
        <v>9</v>
      </c>
      <c r="W49" s="187">
        <f t="shared" ca="1" si="19"/>
        <v>0</v>
      </c>
      <c r="X49" s="188">
        <f t="shared" ca="1" si="16"/>
        <v>0</v>
      </c>
      <c r="Y49" s="189">
        <f t="shared" ca="1" si="17"/>
        <v>0</v>
      </c>
      <c r="AA49" s="51"/>
    </row>
    <row r="50" spans="1:27" ht="14.25" customHeight="1" x14ac:dyDescent="0.25">
      <c r="A50" s="133">
        <v>42200</v>
      </c>
      <c r="B50" s="191"/>
      <c r="C50" s="89">
        <v>8.3084000000000005E-2</v>
      </c>
      <c r="D50" s="122"/>
      <c r="E50" s="91">
        <f t="shared" si="8"/>
        <v>0</v>
      </c>
      <c r="F50" s="122"/>
      <c r="G50" s="91">
        <f t="shared" si="9"/>
        <v>0</v>
      </c>
      <c r="H50" s="123">
        <f t="shared" si="10"/>
        <v>0</v>
      </c>
      <c r="I50" s="92">
        <v>2134</v>
      </c>
      <c r="J50" s="93"/>
      <c r="K50" s="94">
        <f t="shared" si="11"/>
        <v>0</v>
      </c>
      <c r="L50" s="80"/>
      <c r="M50" s="79"/>
      <c r="N50" s="78"/>
      <c r="O50" s="77"/>
      <c r="P50" s="95">
        <f t="shared" ca="1" si="12"/>
        <v>0</v>
      </c>
      <c r="Q50" s="96">
        <f t="shared" ca="1" si="13"/>
        <v>0</v>
      </c>
      <c r="R50" s="97">
        <f t="shared" ca="1" si="14"/>
        <v>0</v>
      </c>
      <c r="S50" s="56">
        <f t="shared" si="18"/>
        <v>0</v>
      </c>
      <c r="T50" s="74">
        <f t="shared" ca="1" si="15"/>
        <v>0</v>
      </c>
      <c r="V50" s="186">
        <v>9</v>
      </c>
      <c r="W50" s="187">
        <f t="shared" ca="1" si="19"/>
        <v>0</v>
      </c>
      <c r="X50" s="188">
        <f t="shared" ca="1" si="16"/>
        <v>0</v>
      </c>
      <c r="Y50" s="189">
        <f t="shared" ca="1" si="17"/>
        <v>0</v>
      </c>
      <c r="AA50" s="51"/>
    </row>
    <row r="51" spans="1:27" ht="14.25" customHeight="1" x14ac:dyDescent="0.25">
      <c r="A51" s="125">
        <v>42231</v>
      </c>
      <c r="B51" s="191"/>
      <c r="C51" s="89">
        <v>8.3084000000000005E-2</v>
      </c>
      <c r="D51" s="122"/>
      <c r="E51" s="91">
        <f t="shared" si="8"/>
        <v>0</v>
      </c>
      <c r="F51" s="122"/>
      <c r="G51" s="91">
        <f t="shared" si="9"/>
        <v>0</v>
      </c>
      <c r="H51" s="123">
        <f t="shared" si="10"/>
        <v>0</v>
      </c>
      <c r="I51" s="92">
        <v>2134</v>
      </c>
      <c r="J51" s="93"/>
      <c r="K51" s="94">
        <f t="shared" si="11"/>
        <v>0</v>
      </c>
      <c r="L51" s="80"/>
      <c r="M51" s="79"/>
      <c r="N51" s="78"/>
      <c r="O51" s="77"/>
      <c r="P51" s="95">
        <f t="shared" ca="1" si="12"/>
        <v>0</v>
      </c>
      <c r="Q51" s="96">
        <f t="shared" ca="1" si="13"/>
        <v>0</v>
      </c>
      <c r="R51" s="97">
        <f t="shared" ca="1" si="14"/>
        <v>0</v>
      </c>
      <c r="S51" s="56">
        <f t="shared" si="18"/>
        <v>0</v>
      </c>
      <c r="T51" s="74">
        <f t="shared" ca="1" si="15"/>
        <v>0</v>
      </c>
      <c r="V51" s="186">
        <v>9</v>
      </c>
      <c r="W51" s="187">
        <f t="shared" ca="1" si="19"/>
        <v>0</v>
      </c>
      <c r="X51" s="188">
        <f t="shared" ca="1" si="16"/>
        <v>0</v>
      </c>
      <c r="Y51" s="189">
        <f t="shared" ca="1" si="17"/>
        <v>0</v>
      </c>
      <c r="AA51" s="51"/>
    </row>
    <row r="52" spans="1:27" ht="14.25" customHeight="1" x14ac:dyDescent="0.25">
      <c r="A52" s="125">
        <v>42262</v>
      </c>
      <c r="B52" s="191"/>
      <c r="C52" s="89">
        <v>8.3084000000000005E-2</v>
      </c>
      <c r="D52" s="122"/>
      <c r="E52" s="91">
        <f t="shared" si="8"/>
        <v>0</v>
      </c>
      <c r="F52" s="122"/>
      <c r="G52" s="91">
        <f t="shared" si="9"/>
        <v>0</v>
      </c>
      <c r="H52" s="123">
        <f t="shared" si="10"/>
        <v>0</v>
      </c>
      <c r="I52" s="92">
        <v>2134</v>
      </c>
      <c r="J52" s="93"/>
      <c r="K52" s="94">
        <f t="shared" si="11"/>
        <v>0</v>
      </c>
      <c r="L52" s="80"/>
      <c r="M52" s="79"/>
      <c r="N52" s="78"/>
      <c r="O52" s="77"/>
      <c r="P52" s="95">
        <f t="shared" ca="1" si="12"/>
        <v>0</v>
      </c>
      <c r="Q52" s="96">
        <f t="shared" ca="1" si="13"/>
        <v>0</v>
      </c>
      <c r="R52" s="97">
        <f t="shared" ca="1" si="14"/>
        <v>0</v>
      </c>
      <c r="S52" s="56">
        <f t="shared" si="18"/>
        <v>0</v>
      </c>
      <c r="T52" s="74">
        <f t="shared" ca="1" si="15"/>
        <v>0</v>
      </c>
      <c r="V52" s="186">
        <v>9</v>
      </c>
      <c r="W52" s="187">
        <f t="shared" ca="1" si="19"/>
        <v>0</v>
      </c>
      <c r="X52" s="188">
        <f t="shared" ca="1" si="16"/>
        <v>0</v>
      </c>
      <c r="Y52" s="189">
        <f t="shared" ca="1" si="17"/>
        <v>0</v>
      </c>
      <c r="AA52" s="51"/>
    </row>
    <row r="53" spans="1:27" ht="14.25" customHeight="1" x14ac:dyDescent="0.25">
      <c r="A53" s="125">
        <v>42292</v>
      </c>
      <c r="B53" s="191"/>
      <c r="C53" s="89">
        <v>8.3084000000000005E-2</v>
      </c>
      <c r="D53" s="122"/>
      <c r="E53" s="91">
        <f t="shared" si="8"/>
        <v>0</v>
      </c>
      <c r="F53" s="122"/>
      <c r="G53" s="91">
        <f t="shared" si="9"/>
        <v>0</v>
      </c>
      <c r="H53" s="123">
        <f t="shared" si="10"/>
        <v>0</v>
      </c>
      <c r="I53" s="92">
        <v>2134</v>
      </c>
      <c r="J53" s="93"/>
      <c r="K53" s="94">
        <f t="shared" si="11"/>
        <v>0</v>
      </c>
      <c r="L53" s="80"/>
      <c r="M53" s="79"/>
      <c r="N53" s="78"/>
      <c r="O53" s="77"/>
      <c r="P53" s="95">
        <f t="shared" ca="1" si="12"/>
        <v>0</v>
      </c>
      <c r="Q53" s="96">
        <f t="shared" ca="1" si="13"/>
        <v>0</v>
      </c>
      <c r="R53" s="97">
        <f t="shared" ca="1" si="14"/>
        <v>0</v>
      </c>
      <c r="S53" s="56">
        <f t="shared" si="18"/>
        <v>0</v>
      </c>
      <c r="T53" s="74">
        <f t="shared" ca="1" si="15"/>
        <v>0</v>
      </c>
      <c r="V53" s="186">
        <v>9</v>
      </c>
      <c r="W53" s="187">
        <f t="shared" ca="1" si="19"/>
        <v>0</v>
      </c>
      <c r="X53" s="188">
        <f t="shared" ca="1" si="16"/>
        <v>0</v>
      </c>
      <c r="Y53" s="189">
        <f t="shared" ca="1" si="17"/>
        <v>0</v>
      </c>
      <c r="AA53" s="51"/>
    </row>
    <row r="54" spans="1:27" ht="14.25" customHeight="1" x14ac:dyDescent="0.25">
      <c r="A54" s="125">
        <v>42323</v>
      </c>
      <c r="B54" s="191"/>
      <c r="C54" s="89">
        <v>8.3084000000000005E-2</v>
      </c>
      <c r="D54" s="122"/>
      <c r="E54" s="91">
        <f t="shared" si="8"/>
        <v>0</v>
      </c>
      <c r="F54" s="122"/>
      <c r="G54" s="91">
        <f t="shared" si="9"/>
        <v>0</v>
      </c>
      <c r="H54" s="123">
        <f t="shared" si="10"/>
        <v>0</v>
      </c>
      <c r="I54" s="92">
        <v>2134</v>
      </c>
      <c r="J54" s="93"/>
      <c r="K54" s="94">
        <f t="shared" si="11"/>
        <v>0</v>
      </c>
      <c r="L54" s="80"/>
      <c r="M54" s="79"/>
      <c r="N54" s="78"/>
      <c r="O54" s="77"/>
      <c r="P54" s="95">
        <f t="shared" ca="1" si="12"/>
        <v>0</v>
      </c>
      <c r="Q54" s="96">
        <f t="shared" ca="1" si="13"/>
        <v>0</v>
      </c>
      <c r="R54" s="97">
        <f t="shared" ca="1" si="14"/>
        <v>0</v>
      </c>
      <c r="S54" s="56">
        <f t="shared" si="18"/>
        <v>0</v>
      </c>
      <c r="T54" s="74">
        <f t="shared" ca="1" si="15"/>
        <v>0</v>
      </c>
      <c r="V54" s="186">
        <v>9</v>
      </c>
      <c r="W54" s="187">
        <f t="shared" ca="1" si="19"/>
        <v>0</v>
      </c>
      <c r="X54" s="188">
        <f t="shared" ca="1" si="16"/>
        <v>0</v>
      </c>
      <c r="Y54" s="189">
        <f t="shared" ca="1" si="17"/>
        <v>0</v>
      </c>
      <c r="AA54" s="51"/>
    </row>
    <row r="55" spans="1:27" ht="14.25" customHeight="1" thickBot="1" x14ac:dyDescent="0.3">
      <c r="A55" s="126">
        <v>42353</v>
      </c>
      <c r="B55" s="192"/>
      <c r="C55" s="90">
        <v>8.3084000000000005E-2</v>
      </c>
      <c r="D55" s="168"/>
      <c r="E55" s="169">
        <f t="shared" si="8"/>
        <v>0</v>
      </c>
      <c r="F55" s="168"/>
      <c r="G55" s="169">
        <f t="shared" si="9"/>
        <v>0</v>
      </c>
      <c r="H55" s="170">
        <f t="shared" si="10"/>
        <v>0</v>
      </c>
      <c r="I55" s="171">
        <v>2134</v>
      </c>
      <c r="J55" s="172"/>
      <c r="K55" s="173">
        <f t="shared" si="11"/>
        <v>0</v>
      </c>
      <c r="L55" s="174"/>
      <c r="M55" s="175"/>
      <c r="N55" s="176"/>
      <c r="O55" s="177"/>
      <c r="P55" s="178">
        <f t="shared" ca="1" si="12"/>
        <v>0</v>
      </c>
      <c r="Q55" s="179">
        <f t="shared" ca="1" si="13"/>
        <v>0</v>
      </c>
      <c r="R55" s="180">
        <f t="shared" ca="1" si="14"/>
        <v>0</v>
      </c>
      <c r="S55" s="181">
        <f t="shared" si="18"/>
        <v>0</v>
      </c>
      <c r="T55" s="75">
        <f t="shared" ca="1" si="15"/>
        <v>0</v>
      </c>
      <c r="V55" s="186">
        <v>9</v>
      </c>
      <c r="W55" s="187">
        <f t="shared" ca="1" si="19"/>
        <v>0</v>
      </c>
      <c r="X55" s="188">
        <f t="shared" ca="1" si="16"/>
        <v>0</v>
      </c>
      <c r="Y55" s="189">
        <f t="shared" ca="1" si="17"/>
        <v>0</v>
      </c>
      <c r="AA55" s="51"/>
    </row>
    <row r="56" spans="1:27" ht="14.25" customHeight="1" x14ac:dyDescent="0.25">
      <c r="A56" s="152">
        <v>42384</v>
      </c>
      <c r="B56" s="190">
        <v>2016</v>
      </c>
      <c r="C56" s="88">
        <v>8.8816999999999993E-2</v>
      </c>
      <c r="D56" s="153"/>
      <c r="E56" s="154">
        <f t="shared" si="8"/>
        <v>0</v>
      </c>
      <c r="F56" s="153"/>
      <c r="G56" s="154">
        <f t="shared" si="9"/>
        <v>0</v>
      </c>
      <c r="H56" s="155">
        <f t="shared" si="10"/>
        <v>0</v>
      </c>
      <c r="I56" s="156">
        <v>2134</v>
      </c>
      <c r="J56" s="157"/>
      <c r="K56" s="158">
        <f t="shared" si="11"/>
        <v>0</v>
      </c>
      <c r="L56" s="159"/>
      <c r="M56" s="160"/>
      <c r="N56" s="161"/>
      <c r="O56" s="162"/>
      <c r="P56" s="163">
        <f t="shared" ca="1" si="12"/>
        <v>0</v>
      </c>
      <c r="Q56" s="164">
        <f t="shared" ca="1" si="13"/>
        <v>0</v>
      </c>
      <c r="R56" s="165">
        <f t="shared" ca="1" si="14"/>
        <v>0</v>
      </c>
      <c r="S56" s="166">
        <f t="shared" si="18"/>
        <v>0</v>
      </c>
      <c r="T56" s="167">
        <f t="shared" ca="1" si="15"/>
        <v>0</v>
      </c>
      <c r="V56" s="186">
        <v>9</v>
      </c>
      <c r="W56" s="187">
        <f t="shared" ca="1" si="19"/>
        <v>0</v>
      </c>
      <c r="X56" s="188">
        <f t="shared" ca="1" si="16"/>
        <v>0</v>
      </c>
      <c r="Y56" s="189">
        <f t="shared" ca="1" si="17"/>
        <v>0</v>
      </c>
      <c r="AA56" s="51"/>
    </row>
    <row r="57" spans="1:27" ht="14.25" customHeight="1" x14ac:dyDescent="0.25">
      <c r="A57" s="125">
        <v>42415</v>
      </c>
      <c r="B57" s="191"/>
      <c r="C57" s="89">
        <v>8.8816999999999993E-2</v>
      </c>
      <c r="D57" s="122"/>
      <c r="E57" s="91">
        <f t="shared" si="8"/>
        <v>0</v>
      </c>
      <c r="F57" s="122"/>
      <c r="G57" s="91">
        <f t="shared" si="9"/>
        <v>0</v>
      </c>
      <c r="H57" s="123">
        <f t="shared" si="10"/>
        <v>0</v>
      </c>
      <c r="I57" s="92">
        <v>2134</v>
      </c>
      <c r="J57" s="93"/>
      <c r="K57" s="94">
        <f t="shared" si="11"/>
        <v>0</v>
      </c>
      <c r="L57" s="80"/>
      <c r="M57" s="79"/>
      <c r="N57" s="78"/>
      <c r="O57" s="77"/>
      <c r="P57" s="95">
        <f t="shared" ca="1" si="12"/>
        <v>0</v>
      </c>
      <c r="Q57" s="96">
        <f t="shared" ca="1" si="13"/>
        <v>0</v>
      </c>
      <c r="R57" s="97">
        <f t="shared" ca="1" si="14"/>
        <v>0</v>
      </c>
      <c r="S57" s="56">
        <f t="shared" si="18"/>
        <v>0</v>
      </c>
      <c r="T57" s="74">
        <f t="shared" ca="1" si="15"/>
        <v>0</v>
      </c>
      <c r="V57" s="186">
        <v>9</v>
      </c>
      <c r="W57" s="187">
        <f t="shared" ca="1" si="19"/>
        <v>0</v>
      </c>
      <c r="X57" s="188">
        <f t="shared" ca="1" si="16"/>
        <v>0</v>
      </c>
      <c r="Y57" s="189">
        <f t="shared" ca="1" si="17"/>
        <v>0</v>
      </c>
      <c r="AA57" s="51"/>
    </row>
    <row r="58" spans="1:27" ht="14.25" customHeight="1" x14ac:dyDescent="0.25">
      <c r="A58" s="125">
        <v>42444</v>
      </c>
      <c r="B58" s="191"/>
      <c r="C58" s="89">
        <v>8.8816999999999993E-2</v>
      </c>
      <c r="D58" s="122"/>
      <c r="E58" s="91">
        <f t="shared" si="8"/>
        <v>0</v>
      </c>
      <c r="F58" s="122"/>
      <c r="G58" s="91">
        <f t="shared" si="9"/>
        <v>0</v>
      </c>
      <c r="H58" s="123">
        <f t="shared" si="10"/>
        <v>0</v>
      </c>
      <c r="I58" s="92">
        <v>2134</v>
      </c>
      <c r="J58" s="93"/>
      <c r="K58" s="94">
        <f t="shared" si="11"/>
        <v>0</v>
      </c>
      <c r="L58" s="80"/>
      <c r="M58" s="79"/>
      <c r="N58" s="78"/>
      <c r="O58" s="77"/>
      <c r="P58" s="95">
        <f t="shared" ca="1" si="12"/>
        <v>0</v>
      </c>
      <c r="Q58" s="96">
        <f t="shared" ca="1" si="13"/>
        <v>0</v>
      </c>
      <c r="R58" s="97">
        <f t="shared" ca="1" si="14"/>
        <v>0</v>
      </c>
      <c r="S58" s="56">
        <f t="shared" si="18"/>
        <v>0</v>
      </c>
      <c r="T58" s="74">
        <f t="shared" ca="1" si="15"/>
        <v>0</v>
      </c>
      <c r="V58" s="186">
        <v>9</v>
      </c>
      <c r="W58" s="187">
        <f t="shared" ca="1" si="19"/>
        <v>0</v>
      </c>
      <c r="X58" s="188">
        <f t="shared" ca="1" si="16"/>
        <v>0</v>
      </c>
      <c r="Y58" s="189">
        <f t="shared" ca="1" si="17"/>
        <v>0</v>
      </c>
      <c r="AA58" s="51"/>
    </row>
    <row r="59" spans="1:27" ht="14.25" customHeight="1" x14ac:dyDescent="0.25">
      <c r="A59" s="125">
        <v>42475</v>
      </c>
      <c r="B59" s="191"/>
      <c r="C59" s="89">
        <v>8.8816999999999993E-2</v>
      </c>
      <c r="D59" s="122"/>
      <c r="E59" s="91">
        <f t="shared" si="8"/>
        <v>0</v>
      </c>
      <c r="F59" s="122"/>
      <c r="G59" s="91">
        <f t="shared" si="9"/>
        <v>0</v>
      </c>
      <c r="H59" s="123">
        <f t="shared" si="10"/>
        <v>0</v>
      </c>
      <c r="I59" s="92">
        <v>2134</v>
      </c>
      <c r="J59" s="93"/>
      <c r="K59" s="94">
        <f t="shared" si="11"/>
        <v>0</v>
      </c>
      <c r="L59" s="80"/>
      <c r="M59" s="79"/>
      <c r="N59" s="78"/>
      <c r="O59" s="77"/>
      <c r="P59" s="95">
        <f t="shared" ca="1" si="12"/>
        <v>0</v>
      </c>
      <c r="Q59" s="96">
        <f t="shared" ca="1" si="13"/>
        <v>0</v>
      </c>
      <c r="R59" s="97">
        <f t="shared" ca="1" si="14"/>
        <v>0</v>
      </c>
      <c r="S59" s="56">
        <f t="shared" si="18"/>
        <v>0</v>
      </c>
      <c r="T59" s="74">
        <f t="shared" ca="1" si="15"/>
        <v>0</v>
      </c>
      <c r="V59" s="186">
        <v>9</v>
      </c>
      <c r="W59" s="187">
        <f t="shared" ca="1" si="19"/>
        <v>0</v>
      </c>
      <c r="X59" s="188">
        <f t="shared" ca="1" si="16"/>
        <v>0</v>
      </c>
      <c r="Y59" s="189">
        <f t="shared" ca="1" si="17"/>
        <v>0</v>
      </c>
      <c r="AA59" s="51"/>
    </row>
    <row r="60" spans="1:27" ht="14.25" customHeight="1" x14ac:dyDescent="0.25">
      <c r="A60" s="125">
        <v>42505</v>
      </c>
      <c r="B60" s="191"/>
      <c r="C60" s="89">
        <v>8.8816999999999993E-2</v>
      </c>
      <c r="D60" s="122"/>
      <c r="E60" s="91">
        <f t="shared" si="8"/>
        <v>0</v>
      </c>
      <c r="F60" s="122"/>
      <c r="G60" s="91">
        <f t="shared" si="9"/>
        <v>0</v>
      </c>
      <c r="H60" s="123">
        <f t="shared" si="10"/>
        <v>0</v>
      </c>
      <c r="I60" s="92">
        <v>2134</v>
      </c>
      <c r="J60" s="93"/>
      <c r="K60" s="94">
        <f t="shared" si="11"/>
        <v>0</v>
      </c>
      <c r="L60" s="80"/>
      <c r="M60" s="79"/>
      <c r="N60" s="78"/>
      <c r="O60" s="77"/>
      <c r="P60" s="95">
        <f t="shared" ca="1" si="12"/>
        <v>0</v>
      </c>
      <c r="Q60" s="96">
        <f t="shared" ca="1" si="13"/>
        <v>0</v>
      </c>
      <c r="R60" s="97">
        <f t="shared" ca="1" si="14"/>
        <v>0</v>
      </c>
      <c r="S60" s="56">
        <f t="shared" si="18"/>
        <v>0</v>
      </c>
      <c r="T60" s="74">
        <f t="shared" ca="1" si="15"/>
        <v>0</v>
      </c>
      <c r="V60" s="186">
        <v>9</v>
      </c>
      <c r="W60" s="187">
        <f t="shared" ca="1" si="19"/>
        <v>0</v>
      </c>
      <c r="X60" s="188">
        <f t="shared" ca="1" si="16"/>
        <v>0</v>
      </c>
      <c r="Y60" s="189">
        <f t="shared" ca="1" si="17"/>
        <v>0</v>
      </c>
      <c r="AA60" s="51"/>
    </row>
    <row r="61" spans="1:27" ht="14.25" customHeight="1" thickBot="1" x14ac:dyDescent="0.3">
      <c r="A61" s="130">
        <v>42536</v>
      </c>
      <c r="B61" s="191"/>
      <c r="C61" s="90">
        <v>8.8816999999999993E-2</v>
      </c>
      <c r="D61" s="122"/>
      <c r="E61" s="91">
        <f t="shared" si="8"/>
        <v>0</v>
      </c>
      <c r="F61" s="122"/>
      <c r="G61" s="91">
        <f t="shared" si="9"/>
        <v>0</v>
      </c>
      <c r="H61" s="123">
        <f t="shared" si="10"/>
        <v>0</v>
      </c>
      <c r="I61" s="92">
        <v>2134</v>
      </c>
      <c r="J61" s="93"/>
      <c r="K61" s="94">
        <f t="shared" si="11"/>
        <v>0</v>
      </c>
      <c r="L61" s="80"/>
      <c r="M61" s="79"/>
      <c r="N61" s="78"/>
      <c r="O61" s="77"/>
      <c r="P61" s="95">
        <f t="shared" ca="1" si="12"/>
        <v>0</v>
      </c>
      <c r="Q61" s="96">
        <f t="shared" ca="1" si="13"/>
        <v>0</v>
      </c>
      <c r="R61" s="97">
        <f t="shared" ca="1" si="14"/>
        <v>0</v>
      </c>
      <c r="S61" s="56">
        <f t="shared" si="18"/>
        <v>0</v>
      </c>
      <c r="T61" s="74">
        <f t="shared" ca="1" si="15"/>
        <v>0</v>
      </c>
      <c r="V61" s="186">
        <v>9</v>
      </c>
      <c r="W61" s="187">
        <f t="shared" ca="1" si="19"/>
        <v>0</v>
      </c>
      <c r="X61" s="188">
        <f t="shared" ca="1" si="16"/>
        <v>0</v>
      </c>
      <c r="Y61" s="189">
        <f t="shared" ca="1" si="17"/>
        <v>0</v>
      </c>
      <c r="AA61" s="51"/>
    </row>
    <row r="62" spans="1:27" ht="14.25" customHeight="1" x14ac:dyDescent="0.25">
      <c r="A62" s="133">
        <v>42566</v>
      </c>
      <c r="B62" s="191"/>
      <c r="C62" s="89">
        <v>9.3258999999999995E-2</v>
      </c>
      <c r="D62" s="122"/>
      <c r="E62" s="91">
        <f t="shared" si="8"/>
        <v>0</v>
      </c>
      <c r="F62" s="122"/>
      <c r="G62" s="91">
        <f t="shared" si="9"/>
        <v>0</v>
      </c>
      <c r="H62" s="123">
        <f t="shared" si="10"/>
        <v>0</v>
      </c>
      <c r="I62" s="92">
        <v>2134</v>
      </c>
      <c r="J62" s="93"/>
      <c r="K62" s="94">
        <f t="shared" si="11"/>
        <v>0</v>
      </c>
      <c r="L62" s="80"/>
      <c r="M62" s="79"/>
      <c r="N62" s="78"/>
      <c r="O62" s="77"/>
      <c r="P62" s="95">
        <f t="shared" ca="1" si="12"/>
        <v>0</v>
      </c>
      <c r="Q62" s="96">
        <f t="shared" ca="1" si="13"/>
        <v>0</v>
      </c>
      <c r="R62" s="97">
        <f t="shared" ca="1" si="14"/>
        <v>0</v>
      </c>
      <c r="S62" s="56">
        <f t="shared" si="18"/>
        <v>0</v>
      </c>
      <c r="T62" s="74">
        <f t="shared" ca="1" si="15"/>
        <v>0</v>
      </c>
      <c r="V62" s="186">
        <v>9</v>
      </c>
      <c r="W62" s="187">
        <f t="shared" ca="1" si="19"/>
        <v>0</v>
      </c>
      <c r="X62" s="188">
        <f t="shared" ca="1" si="16"/>
        <v>0</v>
      </c>
      <c r="Y62" s="189">
        <f t="shared" ca="1" si="17"/>
        <v>0</v>
      </c>
      <c r="AA62" s="51"/>
    </row>
    <row r="63" spans="1:27" ht="14.25" customHeight="1" x14ac:dyDescent="0.25">
      <c r="A63" s="125">
        <v>42597</v>
      </c>
      <c r="B63" s="191"/>
      <c r="C63" s="89">
        <v>9.3258999999999995E-2</v>
      </c>
      <c r="D63" s="122"/>
      <c r="E63" s="91">
        <f t="shared" si="8"/>
        <v>0</v>
      </c>
      <c r="F63" s="122"/>
      <c r="G63" s="91">
        <f t="shared" si="9"/>
        <v>0</v>
      </c>
      <c r="H63" s="123">
        <f t="shared" si="10"/>
        <v>0</v>
      </c>
      <c r="I63" s="92">
        <v>2134</v>
      </c>
      <c r="J63" s="93"/>
      <c r="K63" s="94">
        <f t="shared" si="11"/>
        <v>0</v>
      </c>
      <c r="L63" s="80"/>
      <c r="M63" s="79"/>
      <c r="N63" s="78"/>
      <c r="O63" s="77"/>
      <c r="P63" s="95">
        <f t="shared" ca="1" si="12"/>
        <v>0</v>
      </c>
      <c r="Q63" s="96">
        <f t="shared" ca="1" si="13"/>
        <v>0</v>
      </c>
      <c r="R63" s="97">
        <f t="shared" ca="1" si="14"/>
        <v>0</v>
      </c>
      <c r="S63" s="56">
        <f t="shared" si="18"/>
        <v>0</v>
      </c>
      <c r="T63" s="74">
        <f t="shared" ca="1" si="15"/>
        <v>0</v>
      </c>
      <c r="V63" s="186">
        <v>9</v>
      </c>
      <c r="W63" s="187">
        <f t="shared" ca="1" si="19"/>
        <v>0</v>
      </c>
      <c r="X63" s="188">
        <f t="shared" ca="1" si="16"/>
        <v>0</v>
      </c>
      <c r="Y63" s="189">
        <f t="shared" ca="1" si="17"/>
        <v>0</v>
      </c>
      <c r="AA63" s="51"/>
    </row>
    <row r="64" spans="1:27" ht="14.25" customHeight="1" x14ac:dyDescent="0.25">
      <c r="A64" s="125">
        <v>42628</v>
      </c>
      <c r="B64" s="191"/>
      <c r="C64" s="89">
        <v>9.3258999999999995E-2</v>
      </c>
      <c r="D64" s="122"/>
      <c r="E64" s="91">
        <f t="shared" si="8"/>
        <v>0</v>
      </c>
      <c r="F64" s="122"/>
      <c r="G64" s="91">
        <f t="shared" si="9"/>
        <v>0</v>
      </c>
      <c r="H64" s="123">
        <f t="shared" si="10"/>
        <v>0</v>
      </c>
      <c r="I64" s="92">
        <v>2134</v>
      </c>
      <c r="J64" s="93"/>
      <c r="K64" s="94">
        <f t="shared" si="11"/>
        <v>0</v>
      </c>
      <c r="L64" s="80"/>
      <c r="M64" s="79"/>
      <c r="N64" s="78"/>
      <c r="O64" s="77"/>
      <c r="P64" s="95">
        <f t="shared" ca="1" si="12"/>
        <v>0</v>
      </c>
      <c r="Q64" s="96">
        <f t="shared" ca="1" si="13"/>
        <v>0</v>
      </c>
      <c r="R64" s="97">
        <f t="shared" ca="1" si="14"/>
        <v>0</v>
      </c>
      <c r="S64" s="56">
        <f t="shared" si="18"/>
        <v>0</v>
      </c>
      <c r="T64" s="74">
        <f t="shared" ca="1" si="15"/>
        <v>0</v>
      </c>
      <c r="V64" s="186">
        <v>9</v>
      </c>
      <c r="W64" s="187">
        <f t="shared" ca="1" si="19"/>
        <v>0</v>
      </c>
      <c r="X64" s="188">
        <f t="shared" ca="1" si="16"/>
        <v>0</v>
      </c>
      <c r="Y64" s="189">
        <f t="shared" ca="1" si="17"/>
        <v>0</v>
      </c>
      <c r="AA64" s="51"/>
    </row>
    <row r="65" spans="1:27" ht="14.25" customHeight="1" x14ac:dyDescent="0.25">
      <c r="A65" s="125">
        <v>42658</v>
      </c>
      <c r="B65" s="191"/>
      <c r="C65" s="89">
        <v>9.3258999999999995E-2</v>
      </c>
      <c r="D65" s="122"/>
      <c r="E65" s="91">
        <f t="shared" si="8"/>
        <v>0</v>
      </c>
      <c r="F65" s="122"/>
      <c r="G65" s="91">
        <f t="shared" si="9"/>
        <v>0</v>
      </c>
      <c r="H65" s="123">
        <f t="shared" si="10"/>
        <v>0</v>
      </c>
      <c r="I65" s="92">
        <v>2134</v>
      </c>
      <c r="J65" s="93"/>
      <c r="K65" s="94">
        <f t="shared" si="11"/>
        <v>0</v>
      </c>
      <c r="L65" s="80"/>
      <c r="M65" s="79"/>
      <c r="N65" s="78"/>
      <c r="O65" s="77"/>
      <c r="P65" s="95">
        <f t="shared" ca="1" si="12"/>
        <v>0</v>
      </c>
      <c r="Q65" s="96">
        <f t="shared" ca="1" si="13"/>
        <v>0</v>
      </c>
      <c r="R65" s="97">
        <f t="shared" ca="1" si="14"/>
        <v>0</v>
      </c>
      <c r="S65" s="56">
        <f t="shared" si="18"/>
        <v>0</v>
      </c>
      <c r="T65" s="74">
        <f t="shared" ca="1" si="15"/>
        <v>0</v>
      </c>
      <c r="V65" s="186">
        <v>9</v>
      </c>
      <c r="W65" s="187">
        <f t="shared" ca="1" si="19"/>
        <v>0</v>
      </c>
      <c r="X65" s="188">
        <f t="shared" ca="1" si="16"/>
        <v>0</v>
      </c>
      <c r="Y65" s="189">
        <f t="shared" ca="1" si="17"/>
        <v>0</v>
      </c>
      <c r="AA65" s="51"/>
    </row>
    <row r="66" spans="1:27" ht="14.25" customHeight="1" x14ac:dyDescent="0.25">
      <c r="A66" s="125">
        <v>42689</v>
      </c>
      <c r="B66" s="191"/>
      <c r="C66" s="89">
        <v>9.3258999999999995E-2</v>
      </c>
      <c r="D66" s="122"/>
      <c r="E66" s="91">
        <f t="shared" si="8"/>
        <v>0</v>
      </c>
      <c r="F66" s="122"/>
      <c r="G66" s="91">
        <f t="shared" si="9"/>
        <v>0</v>
      </c>
      <c r="H66" s="123">
        <f t="shared" si="10"/>
        <v>0</v>
      </c>
      <c r="I66" s="92">
        <v>2134</v>
      </c>
      <c r="J66" s="93"/>
      <c r="K66" s="94">
        <f t="shared" si="11"/>
        <v>0</v>
      </c>
      <c r="L66" s="80"/>
      <c r="M66" s="79"/>
      <c r="N66" s="78"/>
      <c r="O66" s="77"/>
      <c r="P66" s="95">
        <f t="shared" ca="1" si="12"/>
        <v>0</v>
      </c>
      <c r="Q66" s="96">
        <f t="shared" ca="1" si="13"/>
        <v>0</v>
      </c>
      <c r="R66" s="97">
        <f t="shared" ca="1" si="14"/>
        <v>0</v>
      </c>
      <c r="S66" s="56">
        <f t="shared" si="18"/>
        <v>0</v>
      </c>
      <c r="T66" s="74">
        <f t="shared" ca="1" si="15"/>
        <v>0</v>
      </c>
      <c r="V66" s="186">
        <v>9</v>
      </c>
      <c r="W66" s="187">
        <f t="shared" ca="1" si="19"/>
        <v>0</v>
      </c>
      <c r="X66" s="188">
        <f t="shared" ca="1" si="16"/>
        <v>0</v>
      </c>
      <c r="Y66" s="189">
        <f t="shared" ca="1" si="17"/>
        <v>0</v>
      </c>
      <c r="AA66" s="51"/>
    </row>
    <row r="67" spans="1:27" ht="14.25" customHeight="1" thickBot="1" x14ac:dyDescent="0.3">
      <c r="A67" s="126">
        <v>42719</v>
      </c>
      <c r="B67" s="192"/>
      <c r="C67" s="90">
        <v>9.3258999999999995E-2</v>
      </c>
      <c r="D67" s="168"/>
      <c r="E67" s="169">
        <f t="shared" si="8"/>
        <v>0</v>
      </c>
      <c r="F67" s="168"/>
      <c r="G67" s="169">
        <f t="shared" si="9"/>
        <v>0</v>
      </c>
      <c r="H67" s="170">
        <f t="shared" si="10"/>
        <v>0</v>
      </c>
      <c r="I67" s="171">
        <v>2134</v>
      </c>
      <c r="J67" s="172"/>
      <c r="K67" s="173">
        <f t="shared" si="11"/>
        <v>0</v>
      </c>
      <c r="L67" s="174"/>
      <c r="M67" s="175"/>
      <c r="N67" s="176"/>
      <c r="O67" s="177"/>
      <c r="P67" s="178">
        <f t="shared" ca="1" si="12"/>
        <v>0</v>
      </c>
      <c r="Q67" s="179">
        <f t="shared" ca="1" si="13"/>
        <v>0</v>
      </c>
      <c r="R67" s="180">
        <f t="shared" ca="1" si="14"/>
        <v>0</v>
      </c>
      <c r="S67" s="181">
        <f t="shared" si="18"/>
        <v>0</v>
      </c>
      <c r="T67" s="75">
        <f t="shared" ca="1" si="15"/>
        <v>0</v>
      </c>
      <c r="V67" s="186">
        <v>9</v>
      </c>
      <c r="W67" s="187">
        <f t="shared" ca="1" si="19"/>
        <v>0</v>
      </c>
      <c r="X67" s="188">
        <f t="shared" ca="1" si="16"/>
        <v>0</v>
      </c>
      <c r="Y67" s="189">
        <f t="shared" ca="1" si="17"/>
        <v>0</v>
      </c>
      <c r="AA67" s="51"/>
    </row>
    <row r="68" spans="1:27" ht="14.25" customHeight="1" x14ac:dyDescent="0.25">
      <c r="A68" s="152">
        <v>42750</v>
      </c>
      <c r="B68" s="190">
        <v>2017</v>
      </c>
      <c r="C68" s="88">
        <v>9.6058000000000004E-2</v>
      </c>
      <c r="D68" s="153"/>
      <c r="E68" s="154">
        <f t="shared" si="8"/>
        <v>0</v>
      </c>
      <c r="F68" s="153"/>
      <c r="G68" s="154">
        <f t="shared" si="9"/>
        <v>0</v>
      </c>
      <c r="H68" s="155">
        <f t="shared" si="10"/>
        <v>0</v>
      </c>
      <c r="I68" s="156">
        <v>2134</v>
      </c>
      <c r="J68" s="157"/>
      <c r="K68" s="158">
        <f t="shared" si="11"/>
        <v>0</v>
      </c>
      <c r="L68" s="159"/>
      <c r="M68" s="160"/>
      <c r="N68" s="161"/>
      <c r="O68" s="162"/>
      <c r="P68" s="163">
        <f t="shared" ca="1" si="12"/>
        <v>0</v>
      </c>
      <c r="Q68" s="164">
        <f t="shared" ca="1" si="13"/>
        <v>0</v>
      </c>
      <c r="R68" s="165">
        <f t="shared" ca="1" si="14"/>
        <v>0</v>
      </c>
      <c r="S68" s="166">
        <f t="shared" si="18"/>
        <v>0</v>
      </c>
      <c r="T68" s="167">
        <f t="shared" ca="1" si="15"/>
        <v>0</v>
      </c>
      <c r="V68" s="186">
        <v>9</v>
      </c>
      <c r="W68" s="187">
        <f t="shared" ca="1" si="19"/>
        <v>0</v>
      </c>
      <c r="X68" s="188">
        <f t="shared" ca="1" si="16"/>
        <v>0</v>
      </c>
      <c r="Y68" s="189">
        <f t="shared" ca="1" si="17"/>
        <v>0</v>
      </c>
      <c r="AA68" s="51"/>
    </row>
    <row r="69" spans="1:27" ht="14.25" customHeight="1" x14ac:dyDescent="0.25">
      <c r="A69" s="125">
        <v>42781</v>
      </c>
      <c r="B69" s="191"/>
      <c r="C69" s="89">
        <v>9.6058000000000004E-2</v>
      </c>
      <c r="D69" s="122"/>
      <c r="E69" s="91">
        <f t="shared" si="8"/>
        <v>0</v>
      </c>
      <c r="F69" s="122"/>
      <c r="G69" s="91">
        <f t="shared" si="9"/>
        <v>0</v>
      </c>
      <c r="H69" s="123">
        <f t="shared" si="10"/>
        <v>0</v>
      </c>
      <c r="I69" s="92">
        <v>2134</v>
      </c>
      <c r="J69" s="93"/>
      <c r="K69" s="94">
        <f t="shared" si="11"/>
        <v>0</v>
      </c>
      <c r="L69" s="80"/>
      <c r="M69" s="79"/>
      <c r="N69" s="78"/>
      <c r="O69" s="77"/>
      <c r="P69" s="95">
        <f t="shared" ca="1" si="12"/>
        <v>0</v>
      </c>
      <c r="Q69" s="96">
        <f t="shared" ca="1" si="13"/>
        <v>0</v>
      </c>
      <c r="R69" s="97">
        <f t="shared" ca="1" si="14"/>
        <v>0</v>
      </c>
      <c r="S69" s="56">
        <f t="shared" si="18"/>
        <v>0</v>
      </c>
      <c r="T69" s="74">
        <f t="shared" ca="1" si="15"/>
        <v>0</v>
      </c>
      <c r="V69" s="186">
        <v>9</v>
      </c>
      <c r="W69" s="187">
        <f t="shared" ca="1" si="19"/>
        <v>0</v>
      </c>
      <c r="X69" s="188">
        <f t="shared" ca="1" si="16"/>
        <v>0</v>
      </c>
      <c r="Y69" s="189">
        <f t="shared" ca="1" si="17"/>
        <v>0</v>
      </c>
      <c r="AA69" s="51"/>
    </row>
    <row r="70" spans="1:27" ht="14.25" customHeight="1" x14ac:dyDescent="0.25">
      <c r="A70" s="125">
        <v>42809</v>
      </c>
      <c r="B70" s="191"/>
      <c r="C70" s="89">
        <v>9.6058000000000004E-2</v>
      </c>
      <c r="D70" s="122"/>
      <c r="E70" s="91">
        <f t="shared" si="8"/>
        <v>0</v>
      </c>
      <c r="F70" s="122"/>
      <c r="G70" s="91">
        <f t="shared" si="9"/>
        <v>0</v>
      </c>
      <c r="H70" s="123">
        <f t="shared" si="10"/>
        <v>0</v>
      </c>
      <c r="I70" s="92">
        <v>2134</v>
      </c>
      <c r="J70" s="93"/>
      <c r="K70" s="94">
        <f t="shared" si="11"/>
        <v>0</v>
      </c>
      <c r="L70" s="80"/>
      <c r="M70" s="79"/>
      <c r="N70" s="78"/>
      <c r="O70" s="77"/>
      <c r="P70" s="95">
        <f t="shared" ca="1" si="12"/>
        <v>0</v>
      </c>
      <c r="Q70" s="96">
        <f t="shared" ca="1" si="13"/>
        <v>0</v>
      </c>
      <c r="R70" s="97">
        <f t="shared" ca="1" si="14"/>
        <v>0</v>
      </c>
      <c r="S70" s="56">
        <f t="shared" si="18"/>
        <v>0</v>
      </c>
      <c r="T70" s="74">
        <f t="shared" ca="1" si="15"/>
        <v>0</v>
      </c>
      <c r="V70" s="186">
        <v>9</v>
      </c>
      <c r="W70" s="187">
        <f t="shared" ca="1" si="19"/>
        <v>0</v>
      </c>
      <c r="X70" s="188">
        <f t="shared" ca="1" si="16"/>
        <v>0</v>
      </c>
      <c r="Y70" s="189">
        <f t="shared" ca="1" si="17"/>
        <v>0</v>
      </c>
      <c r="AA70" s="51"/>
    </row>
    <row r="71" spans="1:27" ht="14.25" customHeight="1" x14ac:dyDescent="0.25">
      <c r="A71" s="125">
        <v>42840</v>
      </c>
      <c r="B71" s="191"/>
      <c r="C71" s="89">
        <v>9.6058000000000004E-2</v>
      </c>
      <c r="D71" s="122"/>
      <c r="E71" s="91">
        <f t="shared" si="8"/>
        <v>0</v>
      </c>
      <c r="F71" s="122"/>
      <c r="G71" s="91">
        <f t="shared" si="9"/>
        <v>0</v>
      </c>
      <c r="H71" s="123">
        <f t="shared" si="10"/>
        <v>0</v>
      </c>
      <c r="I71" s="92">
        <v>2134</v>
      </c>
      <c r="J71" s="93"/>
      <c r="K71" s="94">
        <f t="shared" si="11"/>
        <v>0</v>
      </c>
      <c r="L71" s="80"/>
      <c r="M71" s="79"/>
      <c r="N71" s="78"/>
      <c r="O71" s="77"/>
      <c r="P71" s="95">
        <f t="shared" ca="1" si="12"/>
        <v>0</v>
      </c>
      <c r="Q71" s="96">
        <f t="shared" ca="1" si="13"/>
        <v>0</v>
      </c>
      <c r="R71" s="97">
        <f t="shared" ca="1" si="14"/>
        <v>0</v>
      </c>
      <c r="S71" s="56">
        <f t="shared" si="18"/>
        <v>0</v>
      </c>
      <c r="T71" s="74">
        <f t="shared" ca="1" si="15"/>
        <v>0</v>
      </c>
      <c r="V71" s="186">
        <v>9</v>
      </c>
      <c r="W71" s="187">
        <f t="shared" ca="1" si="19"/>
        <v>0</v>
      </c>
      <c r="X71" s="188">
        <f t="shared" ca="1" si="16"/>
        <v>0</v>
      </c>
      <c r="Y71" s="189">
        <f t="shared" ca="1" si="17"/>
        <v>0</v>
      </c>
      <c r="AA71" s="51"/>
    </row>
    <row r="72" spans="1:27" ht="14.25" customHeight="1" x14ac:dyDescent="0.25">
      <c r="A72" s="125">
        <v>42870</v>
      </c>
      <c r="B72" s="191"/>
      <c r="C72" s="89">
        <v>9.6058000000000004E-2</v>
      </c>
      <c r="D72" s="122"/>
      <c r="E72" s="91">
        <f t="shared" si="8"/>
        <v>0</v>
      </c>
      <c r="F72" s="122"/>
      <c r="G72" s="91">
        <f t="shared" si="9"/>
        <v>0</v>
      </c>
      <c r="H72" s="123">
        <f t="shared" si="10"/>
        <v>0</v>
      </c>
      <c r="I72" s="92">
        <v>2134</v>
      </c>
      <c r="J72" s="93"/>
      <c r="K72" s="94">
        <f t="shared" si="11"/>
        <v>0</v>
      </c>
      <c r="L72" s="80"/>
      <c r="M72" s="79"/>
      <c r="N72" s="78"/>
      <c r="O72" s="77"/>
      <c r="P72" s="95">
        <f t="shared" ca="1" si="12"/>
        <v>0</v>
      </c>
      <c r="Q72" s="96">
        <f t="shared" ca="1" si="13"/>
        <v>0</v>
      </c>
      <c r="R72" s="97">
        <f t="shared" ca="1" si="14"/>
        <v>0</v>
      </c>
      <c r="S72" s="56">
        <f t="shared" ref="S72:S103" si="20">ROUND(H72*6.6/1000,2)</f>
        <v>0</v>
      </c>
      <c r="T72" s="74">
        <f t="shared" ca="1" si="15"/>
        <v>0</v>
      </c>
      <c r="V72" s="186">
        <v>9</v>
      </c>
      <c r="W72" s="187">
        <f t="shared" ref="W72:W103" ca="1" si="21">IF(T72&gt;0,$X$5-A72,0)</f>
        <v>0</v>
      </c>
      <c r="X72" s="188">
        <f t="shared" ca="1" si="16"/>
        <v>0</v>
      </c>
      <c r="Y72" s="189">
        <f t="shared" ca="1" si="17"/>
        <v>0</v>
      </c>
      <c r="AA72" s="51"/>
    </row>
    <row r="73" spans="1:27" ht="14.25" customHeight="1" thickBot="1" x14ac:dyDescent="0.3">
      <c r="A73" s="130">
        <v>42901</v>
      </c>
      <c r="B73" s="191"/>
      <c r="C73" s="90">
        <v>9.6058000000000004E-2</v>
      </c>
      <c r="D73" s="122"/>
      <c r="E73" s="91">
        <f t="shared" ref="E73:E136" si="22">IF(D73="A1",1200,IF(D73="A2",900,IF(D73="B",600,IF(D73="C",300,0))))</f>
        <v>0</v>
      </c>
      <c r="F73" s="122"/>
      <c r="G73" s="91">
        <f t="shared" ref="G73:G136" si="23">IF(F73="A1",1200,IF(F73="A2",900,IF(F73="B",600,IF(F73="C",300,0))))</f>
        <v>0</v>
      </c>
      <c r="H73" s="123">
        <f t="shared" ref="H73:H136" si="24">(E73-G73)*C73</f>
        <v>0</v>
      </c>
      <c r="I73" s="92">
        <v>2134</v>
      </c>
      <c r="J73" s="93"/>
      <c r="K73" s="94">
        <f t="shared" ref="K73:K136" si="25">C73*I73*J73</f>
        <v>0</v>
      </c>
      <c r="L73" s="80"/>
      <c r="M73" s="79"/>
      <c r="N73" s="78"/>
      <c r="O73" s="77"/>
      <c r="P73" s="95">
        <f t="shared" ref="P73:P136" ca="1" si="26">IF(L73&gt;0,IF(((TODAY()-L73)/365.25)&lt;7,500,250),0)+IF(M73&gt;0,IF(((TODAY()-M73)/365.25)&lt;7,500,250),0)+IF(N73&gt;0,IF(((TODAY()-N73)/365.25)&lt;7,500,250),0)+IF(O73&gt;0,IF(((TODAY()-O73)/365.25)&lt;7,500,250),0)</f>
        <v>0</v>
      </c>
      <c r="Q73" s="96">
        <f t="shared" ref="Q73:Q136" ca="1" si="27">ROUND(C73*P73,2)</f>
        <v>0</v>
      </c>
      <c r="R73" s="97">
        <f t="shared" ref="R73:R136" ca="1" si="28">SUM(Q73,K73,H73)</f>
        <v>0</v>
      </c>
      <c r="S73" s="56">
        <f t="shared" si="20"/>
        <v>0</v>
      </c>
      <c r="T73" s="74">
        <f t="shared" ref="T73:T136" ca="1" si="29">R73-S73</f>
        <v>0</v>
      </c>
      <c r="V73" s="186">
        <v>9</v>
      </c>
      <c r="W73" s="187">
        <f t="shared" ca="1" si="21"/>
        <v>0</v>
      </c>
      <c r="X73" s="188">
        <f t="shared" ref="X73:X136" ca="1" si="30">IF(T73&gt;0,ROUND(T73*0.09*W73/36000*100,2),0)</f>
        <v>0</v>
      </c>
      <c r="Y73" s="189">
        <f t="shared" ref="Y73:Y136" ca="1" si="31">X73+T73</f>
        <v>0</v>
      </c>
      <c r="AA73" s="51"/>
    </row>
    <row r="74" spans="1:27" ht="14.25" customHeight="1" x14ac:dyDescent="0.25">
      <c r="A74" s="133">
        <v>42931</v>
      </c>
      <c r="B74" s="191"/>
      <c r="C74" s="89">
        <v>0.10270600000000001</v>
      </c>
      <c r="D74" s="122"/>
      <c r="E74" s="91">
        <f t="shared" si="22"/>
        <v>0</v>
      </c>
      <c r="F74" s="122"/>
      <c r="G74" s="91">
        <f t="shared" si="23"/>
        <v>0</v>
      </c>
      <c r="H74" s="123">
        <f t="shared" si="24"/>
        <v>0</v>
      </c>
      <c r="I74" s="92">
        <v>2134</v>
      </c>
      <c r="J74" s="93"/>
      <c r="K74" s="94">
        <f t="shared" si="25"/>
        <v>0</v>
      </c>
      <c r="L74" s="80"/>
      <c r="M74" s="79"/>
      <c r="N74" s="78"/>
      <c r="O74" s="77"/>
      <c r="P74" s="95">
        <f t="shared" ca="1" si="26"/>
        <v>0</v>
      </c>
      <c r="Q74" s="96">
        <f t="shared" ca="1" si="27"/>
        <v>0</v>
      </c>
      <c r="R74" s="97">
        <f t="shared" ca="1" si="28"/>
        <v>0</v>
      </c>
      <c r="S74" s="56">
        <f t="shared" si="20"/>
        <v>0</v>
      </c>
      <c r="T74" s="74">
        <f t="shared" ca="1" si="29"/>
        <v>0</v>
      </c>
      <c r="V74" s="186">
        <v>9</v>
      </c>
      <c r="W74" s="187">
        <f t="shared" ca="1" si="21"/>
        <v>0</v>
      </c>
      <c r="X74" s="188">
        <f t="shared" ca="1" si="30"/>
        <v>0</v>
      </c>
      <c r="Y74" s="189">
        <f t="shared" ca="1" si="31"/>
        <v>0</v>
      </c>
      <c r="AA74" s="51"/>
    </row>
    <row r="75" spans="1:27" ht="14.25" customHeight="1" x14ac:dyDescent="0.25">
      <c r="A75" s="125">
        <v>42962</v>
      </c>
      <c r="B75" s="191"/>
      <c r="C75" s="89">
        <v>0.10270600000000001</v>
      </c>
      <c r="D75" s="122"/>
      <c r="E75" s="91">
        <f t="shared" si="22"/>
        <v>0</v>
      </c>
      <c r="F75" s="122"/>
      <c r="G75" s="91">
        <f t="shared" si="23"/>
        <v>0</v>
      </c>
      <c r="H75" s="123">
        <f t="shared" si="24"/>
        <v>0</v>
      </c>
      <c r="I75" s="92">
        <v>2134</v>
      </c>
      <c r="J75" s="93"/>
      <c r="K75" s="94">
        <f t="shared" si="25"/>
        <v>0</v>
      </c>
      <c r="L75" s="80"/>
      <c r="M75" s="79"/>
      <c r="N75" s="78"/>
      <c r="O75" s="77"/>
      <c r="P75" s="95">
        <f t="shared" ca="1" si="26"/>
        <v>0</v>
      </c>
      <c r="Q75" s="96">
        <f t="shared" ca="1" si="27"/>
        <v>0</v>
      </c>
      <c r="R75" s="97">
        <f t="shared" ca="1" si="28"/>
        <v>0</v>
      </c>
      <c r="S75" s="56">
        <f t="shared" si="20"/>
        <v>0</v>
      </c>
      <c r="T75" s="74">
        <f t="shared" ca="1" si="29"/>
        <v>0</v>
      </c>
      <c r="V75" s="186">
        <v>9</v>
      </c>
      <c r="W75" s="187">
        <f t="shared" ca="1" si="21"/>
        <v>0</v>
      </c>
      <c r="X75" s="188">
        <f t="shared" ca="1" si="30"/>
        <v>0</v>
      </c>
      <c r="Y75" s="189">
        <f t="shared" ca="1" si="31"/>
        <v>0</v>
      </c>
      <c r="AA75" s="51"/>
    </row>
    <row r="76" spans="1:27" ht="14.25" customHeight="1" x14ac:dyDescent="0.25">
      <c r="A76" s="125">
        <v>42993</v>
      </c>
      <c r="B76" s="191"/>
      <c r="C76" s="89">
        <v>0.10270600000000001</v>
      </c>
      <c r="D76" s="122"/>
      <c r="E76" s="91">
        <f t="shared" si="22"/>
        <v>0</v>
      </c>
      <c r="F76" s="122"/>
      <c r="G76" s="91">
        <f t="shared" si="23"/>
        <v>0</v>
      </c>
      <c r="H76" s="123">
        <f t="shared" si="24"/>
        <v>0</v>
      </c>
      <c r="I76" s="92">
        <v>2134</v>
      </c>
      <c r="J76" s="93"/>
      <c r="K76" s="94">
        <f t="shared" si="25"/>
        <v>0</v>
      </c>
      <c r="L76" s="80"/>
      <c r="M76" s="79"/>
      <c r="N76" s="78"/>
      <c r="O76" s="77"/>
      <c r="P76" s="95">
        <f t="shared" ca="1" si="26"/>
        <v>0</v>
      </c>
      <c r="Q76" s="96">
        <f t="shared" ca="1" si="27"/>
        <v>0</v>
      </c>
      <c r="R76" s="97">
        <f t="shared" ca="1" si="28"/>
        <v>0</v>
      </c>
      <c r="S76" s="56">
        <f t="shared" si="20"/>
        <v>0</v>
      </c>
      <c r="T76" s="74">
        <f t="shared" ca="1" si="29"/>
        <v>0</v>
      </c>
      <c r="V76" s="186">
        <v>9</v>
      </c>
      <c r="W76" s="187">
        <f t="shared" ca="1" si="21"/>
        <v>0</v>
      </c>
      <c r="X76" s="188">
        <f t="shared" ca="1" si="30"/>
        <v>0</v>
      </c>
      <c r="Y76" s="189">
        <f t="shared" ca="1" si="31"/>
        <v>0</v>
      </c>
      <c r="AA76" s="51"/>
    </row>
    <row r="77" spans="1:27" ht="14.25" customHeight="1" x14ac:dyDescent="0.25">
      <c r="A77" s="125">
        <v>43023</v>
      </c>
      <c r="B77" s="191"/>
      <c r="C77" s="89">
        <v>0.10270600000000001</v>
      </c>
      <c r="D77" s="122"/>
      <c r="E77" s="91">
        <f t="shared" si="22"/>
        <v>0</v>
      </c>
      <c r="F77" s="122"/>
      <c r="G77" s="91">
        <f t="shared" si="23"/>
        <v>0</v>
      </c>
      <c r="H77" s="123">
        <f t="shared" si="24"/>
        <v>0</v>
      </c>
      <c r="I77" s="92">
        <v>2134</v>
      </c>
      <c r="J77" s="93"/>
      <c r="K77" s="94">
        <f t="shared" si="25"/>
        <v>0</v>
      </c>
      <c r="L77" s="80"/>
      <c r="M77" s="79"/>
      <c r="N77" s="78"/>
      <c r="O77" s="77"/>
      <c r="P77" s="95">
        <f t="shared" ca="1" si="26"/>
        <v>0</v>
      </c>
      <c r="Q77" s="96">
        <f t="shared" ca="1" si="27"/>
        <v>0</v>
      </c>
      <c r="R77" s="97">
        <f t="shared" ca="1" si="28"/>
        <v>0</v>
      </c>
      <c r="S77" s="56">
        <f t="shared" si="20"/>
        <v>0</v>
      </c>
      <c r="T77" s="74">
        <f t="shared" ca="1" si="29"/>
        <v>0</v>
      </c>
      <c r="V77" s="186">
        <v>9</v>
      </c>
      <c r="W77" s="187">
        <f t="shared" ca="1" si="21"/>
        <v>0</v>
      </c>
      <c r="X77" s="188">
        <f t="shared" ca="1" si="30"/>
        <v>0</v>
      </c>
      <c r="Y77" s="189">
        <f t="shared" ca="1" si="31"/>
        <v>0</v>
      </c>
      <c r="AA77" s="51"/>
    </row>
    <row r="78" spans="1:27" ht="14.25" customHeight="1" x14ac:dyDescent="0.25">
      <c r="A78" s="125">
        <v>43054</v>
      </c>
      <c r="B78" s="191"/>
      <c r="C78" s="89">
        <v>0.10270600000000001</v>
      </c>
      <c r="D78" s="122"/>
      <c r="E78" s="91">
        <f t="shared" si="22"/>
        <v>0</v>
      </c>
      <c r="F78" s="122"/>
      <c r="G78" s="91">
        <f t="shared" si="23"/>
        <v>0</v>
      </c>
      <c r="H78" s="123">
        <f t="shared" si="24"/>
        <v>0</v>
      </c>
      <c r="I78" s="92">
        <v>2134</v>
      </c>
      <c r="J78" s="93"/>
      <c r="K78" s="94">
        <f t="shared" si="25"/>
        <v>0</v>
      </c>
      <c r="L78" s="80"/>
      <c r="M78" s="79"/>
      <c r="N78" s="78"/>
      <c r="O78" s="77"/>
      <c r="P78" s="95">
        <f t="shared" ca="1" si="26"/>
        <v>0</v>
      </c>
      <c r="Q78" s="96">
        <f t="shared" ca="1" si="27"/>
        <v>0</v>
      </c>
      <c r="R78" s="97">
        <f t="shared" ca="1" si="28"/>
        <v>0</v>
      </c>
      <c r="S78" s="56">
        <f t="shared" si="20"/>
        <v>0</v>
      </c>
      <c r="T78" s="74">
        <f t="shared" ca="1" si="29"/>
        <v>0</v>
      </c>
      <c r="V78" s="186">
        <v>9</v>
      </c>
      <c r="W78" s="187">
        <f t="shared" ca="1" si="21"/>
        <v>0</v>
      </c>
      <c r="X78" s="188">
        <f t="shared" ca="1" si="30"/>
        <v>0</v>
      </c>
      <c r="Y78" s="189">
        <f t="shared" ca="1" si="31"/>
        <v>0</v>
      </c>
      <c r="AA78" s="51"/>
    </row>
    <row r="79" spans="1:27" ht="14.25" customHeight="1" thickBot="1" x14ac:dyDescent="0.3">
      <c r="A79" s="126">
        <v>43084</v>
      </c>
      <c r="B79" s="192"/>
      <c r="C79" s="90">
        <v>0.10270600000000001</v>
      </c>
      <c r="D79" s="168"/>
      <c r="E79" s="169">
        <f t="shared" si="22"/>
        <v>0</v>
      </c>
      <c r="F79" s="168"/>
      <c r="G79" s="169">
        <f t="shared" si="23"/>
        <v>0</v>
      </c>
      <c r="H79" s="170">
        <f t="shared" si="24"/>
        <v>0</v>
      </c>
      <c r="I79" s="171">
        <v>2134</v>
      </c>
      <c r="J79" s="172"/>
      <c r="K79" s="173">
        <f t="shared" si="25"/>
        <v>0</v>
      </c>
      <c r="L79" s="174"/>
      <c r="M79" s="175"/>
      <c r="N79" s="176"/>
      <c r="O79" s="177"/>
      <c r="P79" s="178">
        <f t="shared" ca="1" si="26"/>
        <v>0</v>
      </c>
      <c r="Q79" s="179">
        <f t="shared" ca="1" si="27"/>
        <v>0</v>
      </c>
      <c r="R79" s="180">
        <f t="shared" ca="1" si="28"/>
        <v>0</v>
      </c>
      <c r="S79" s="181">
        <f t="shared" si="20"/>
        <v>0</v>
      </c>
      <c r="T79" s="75">
        <f t="shared" ca="1" si="29"/>
        <v>0</v>
      </c>
      <c r="V79" s="186">
        <v>9</v>
      </c>
      <c r="W79" s="187">
        <f t="shared" ca="1" si="21"/>
        <v>0</v>
      </c>
      <c r="X79" s="188">
        <f t="shared" ca="1" si="30"/>
        <v>0</v>
      </c>
      <c r="Y79" s="189">
        <f t="shared" ca="1" si="31"/>
        <v>0</v>
      </c>
      <c r="AA79" s="51"/>
    </row>
    <row r="80" spans="1:27" ht="14.25" customHeight="1" x14ac:dyDescent="0.25">
      <c r="A80" s="152">
        <v>43115</v>
      </c>
      <c r="B80" s="190">
        <v>2018</v>
      </c>
      <c r="C80" s="88">
        <v>0.10854999999999999</v>
      </c>
      <c r="D80" s="153"/>
      <c r="E80" s="154">
        <f t="shared" si="22"/>
        <v>0</v>
      </c>
      <c r="F80" s="153"/>
      <c r="G80" s="154">
        <f t="shared" si="23"/>
        <v>0</v>
      </c>
      <c r="H80" s="155">
        <f t="shared" si="24"/>
        <v>0</v>
      </c>
      <c r="I80" s="156">
        <v>2134</v>
      </c>
      <c r="J80" s="157"/>
      <c r="K80" s="158">
        <f t="shared" si="25"/>
        <v>0</v>
      </c>
      <c r="L80" s="159"/>
      <c r="M80" s="160"/>
      <c r="N80" s="161"/>
      <c r="O80" s="162"/>
      <c r="P80" s="163">
        <f t="shared" ca="1" si="26"/>
        <v>0</v>
      </c>
      <c r="Q80" s="164">
        <f t="shared" ca="1" si="27"/>
        <v>0</v>
      </c>
      <c r="R80" s="165">
        <f t="shared" ca="1" si="28"/>
        <v>0</v>
      </c>
      <c r="S80" s="166">
        <f t="shared" si="20"/>
        <v>0</v>
      </c>
      <c r="T80" s="167">
        <f t="shared" ca="1" si="29"/>
        <v>0</v>
      </c>
      <c r="V80" s="186">
        <v>9</v>
      </c>
      <c r="W80" s="187">
        <f t="shared" ca="1" si="21"/>
        <v>0</v>
      </c>
      <c r="X80" s="188">
        <f t="shared" ca="1" si="30"/>
        <v>0</v>
      </c>
      <c r="Y80" s="189">
        <f t="shared" ca="1" si="31"/>
        <v>0</v>
      </c>
      <c r="AA80" s="51"/>
    </row>
    <row r="81" spans="1:27" ht="14.25" customHeight="1" x14ac:dyDescent="0.25">
      <c r="A81" s="125">
        <v>43146</v>
      </c>
      <c r="B81" s="191"/>
      <c r="C81" s="89">
        <v>0.10854999999999999</v>
      </c>
      <c r="D81" s="122"/>
      <c r="E81" s="91">
        <f t="shared" si="22"/>
        <v>0</v>
      </c>
      <c r="F81" s="122"/>
      <c r="G81" s="91">
        <f t="shared" si="23"/>
        <v>0</v>
      </c>
      <c r="H81" s="123">
        <f t="shared" si="24"/>
        <v>0</v>
      </c>
      <c r="I81" s="92">
        <v>2134</v>
      </c>
      <c r="J81" s="93"/>
      <c r="K81" s="94">
        <f t="shared" si="25"/>
        <v>0</v>
      </c>
      <c r="L81" s="80"/>
      <c r="M81" s="79"/>
      <c r="N81" s="78"/>
      <c r="O81" s="77"/>
      <c r="P81" s="95">
        <f t="shared" ca="1" si="26"/>
        <v>0</v>
      </c>
      <c r="Q81" s="96">
        <f t="shared" ca="1" si="27"/>
        <v>0</v>
      </c>
      <c r="R81" s="97">
        <f t="shared" ca="1" si="28"/>
        <v>0</v>
      </c>
      <c r="S81" s="56">
        <f t="shared" si="20"/>
        <v>0</v>
      </c>
      <c r="T81" s="74">
        <f t="shared" ca="1" si="29"/>
        <v>0</v>
      </c>
      <c r="V81" s="186">
        <v>9</v>
      </c>
      <c r="W81" s="187">
        <f t="shared" ca="1" si="21"/>
        <v>0</v>
      </c>
      <c r="X81" s="188">
        <f t="shared" ca="1" si="30"/>
        <v>0</v>
      </c>
      <c r="Y81" s="189">
        <f t="shared" ca="1" si="31"/>
        <v>0</v>
      </c>
      <c r="AA81" s="51"/>
    </row>
    <row r="82" spans="1:27" ht="14.25" customHeight="1" x14ac:dyDescent="0.25">
      <c r="A82" s="125">
        <v>43174</v>
      </c>
      <c r="B82" s="191"/>
      <c r="C82" s="89">
        <v>0.10854999999999999</v>
      </c>
      <c r="D82" s="122"/>
      <c r="E82" s="91">
        <f t="shared" si="22"/>
        <v>0</v>
      </c>
      <c r="F82" s="122"/>
      <c r="G82" s="91">
        <f t="shared" si="23"/>
        <v>0</v>
      </c>
      <c r="H82" s="123">
        <f t="shared" si="24"/>
        <v>0</v>
      </c>
      <c r="I82" s="92">
        <v>2134</v>
      </c>
      <c r="J82" s="93"/>
      <c r="K82" s="94">
        <f t="shared" si="25"/>
        <v>0</v>
      </c>
      <c r="L82" s="80"/>
      <c r="M82" s="79"/>
      <c r="N82" s="78"/>
      <c r="O82" s="77"/>
      <c r="P82" s="95">
        <f t="shared" ca="1" si="26"/>
        <v>0</v>
      </c>
      <c r="Q82" s="96">
        <f t="shared" ca="1" si="27"/>
        <v>0</v>
      </c>
      <c r="R82" s="97">
        <f t="shared" ca="1" si="28"/>
        <v>0</v>
      </c>
      <c r="S82" s="56">
        <f t="shared" si="20"/>
        <v>0</v>
      </c>
      <c r="T82" s="74">
        <f t="shared" ca="1" si="29"/>
        <v>0</v>
      </c>
      <c r="V82" s="186">
        <v>9</v>
      </c>
      <c r="W82" s="187">
        <f t="shared" ca="1" si="21"/>
        <v>0</v>
      </c>
      <c r="X82" s="188">
        <f t="shared" ca="1" si="30"/>
        <v>0</v>
      </c>
      <c r="Y82" s="189">
        <f t="shared" ca="1" si="31"/>
        <v>0</v>
      </c>
      <c r="AA82" s="51"/>
    </row>
    <row r="83" spans="1:27" ht="14.25" customHeight="1" x14ac:dyDescent="0.25">
      <c r="A83" s="125">
        <v>43205</v>
      </c>
      <c r="B83" s="191"/>
      <c r="C83" s="89">
        <v>0.10854999999999999</v>
      </c>
      <c r="D83" s="122"/>
      <c r="E83" s="91">
        <f t="shared" si="22"/>
        <v>0</v>
      </c>
      <c r="F83" s="122"/>
      <c r="G83" s="91">
        <f t="shared" si="23"/>
        <v>0</v>
      </c>
      <c r="H83" s="123">
        <f t="shared" si="24"/>
        <v>0</v>
      </c>
      <c r="I83" s="92">
        <v>2134</v>
      </c>
      <c r="J83" s="93"/>
      <c r="K83" s="94">
        <f t="shared" si="25"/>
        <v>0</v>
      </c>
      <c r="L83" s="80"/>
      <c r="M83" s="79"/>
      <c r="N83" s="78"/>
      <c r="O83" s="77"/>
      <c r="P83" s="95">
        <f t="shared" ca="1" si="26"/>
        <v>0</v>
      </c>
      <c r="Q83" s="96">
        <f t="shared" ca="1" si="27"/>
        <v>0</v>
      </c>
      <c r="R83" s="97">
        <f t="shared" ca="1" si="28"/>
        <v>0</v>
      </c>
      <c r="S83" s="56">
        <f t="shared" si="20"/>
        <v>0</v>
      </c>
      <c r="T83" s="74">
        <f t="shared" ca="1" si="29"/>
        <v>0</v>
      </c>
      <c r="V83" s="186">
        <v>9</v>
      </c>
      <c r="W83" s="187">
        <f t="shared" ca="1" si="21"/>
        <v>0</v>
      </c>
      <c r="X83" s="188">
        <f t="shared" ca="1" si="30"/>
        <v>0</v>
      </c>
      <c r="Y83" s="189">
        <f t="shared" ca="1" si="31"/>
        <v>0</v>
      </c>
      <c r="AA83" s="51"/>
    </row>
    <row r="84" spans="1:27" ht="14.25" customHeight="1" x14ac:dyDescent="0.25">
      <c r="A84" s="125">
        <v>43235</v>
      </c>
      <c r="B84" s="191"/>
      <c r="C84" s="89">
        <v>0.10854999999999999</v>
      </c>
      <c r="D84" s="122"/>
      <c r="E84" s="91">
        <f t="shared" si="22"/>
        <v>0</v>
      </c>
      <c r="F84" s="122"/>
      <c r="G84" s="91">
        <f t="shared" si="23"/>
        <v>0</v>
      </c>
      <c r="H84" s="123">
        <f t="shared" si="24"/>
        <v>0</v>
      </c>
      <c r="I84" s="92">
        <v>2134</v>
      </c>
      <c r="J84" s="93"/>
      <c r="K84" s="94">
        <f t="shared" si="25"/>
        <v>0</v>
      </c>
      <c r="L84" s="80"/>
      <c r="M84" s="79"/>
      <c r="N84" s="78"/>
      <c r="O84" s="77"/>
      <c r="P84" s="95">
        <f t="shared" ca="1" si="26"/>
        <v>0</v>
      </c>
      <c r="Q84" s="96">
        <f t="shared" ca="1" si="27"/>
        <v>0</v>
      </c>
      <c r="R84" s="97">
        <f t="shared" ca="1" si="28"/>
        <v>0</v>
      </c>
      <c r="S84" s="56">
        <f t="shared" si="20"/>
        <v>0</v>
      </c>
      <c r="T84" s="74">
        <f t="shared" ca="1" si="29"/>
        <v>0</v>
      </c>
      <c r="V84" s="186">
        <v>9</v>
      </c>
      <c r="W84" s="187">
        <f t="shared" ca="1" si="21"/>
        <v>0</v>
      </c>
      <c r="X84" s="188">
        <f t="shared" ca="1" si="30"/>
        <v>0</v>
      </c>
      <c r="Y84" s="189">
        <f t="shared" ca="1" si="31"/>
        <v>0</v>
      </c>
      <c r="AA84" s="51"/>
    </row>
    <row r="85" spans="1:27" ht="14.25" customHeight="1" thickBot="1" x14ac:dyDescent="0.3">
      <c r="A85" s="130">
        <v>43266</v>
      </c>
      <c r="B85" s="191"/>
      <c r="C85" s="90">
        <v>0.10854999999999999</v>
      </c>
      <c r="D85" s="122"/>
      <c r="E85" s="91">
        <f t="shared" si="22"/>
        <v>0</v>
      </c>
      <c r="F85" s="122"/>
      <c r="G85" s="91">
        <f t="shared" si="23"/>
        <v>0</v>
      </c>
      <c r="H85" s="123">
        <f t="shared" si="24"/>
        <v>0</v>
      </c>
      <c r="I85" s="92">
        <v>2134</v>
      </c>
      <c r="J85" s="93"/>
      <c r="K85" s="94">
        <f t="shared" si="25"/>
        <v>0</v>
      </c>
      <c r="L85" s="80"/>
      <c r="M85" s="79"/>
      <c r="N85" s="78"/>
      <c r="O85" s="77"/>
      <c r="P85" s="95">
        <f t="shared" ca="1" si="26"/>
        <v>0</v>
      </c>
      <c r="Q85" s="96">
        <f t="shared" ca="1" si="27"/>
        <v>0</v>
      </c>
      <c r="R85" s="97">
        <f t="shared" ca="1" si="28"/>
        <v>0</v>
      </c>
      <c r="S85" s="56">
        <f t="shared" si="20"/>
        <v>0</v>
      </c>
      <c r="T85" s="74">
        <f t="shared" ca="1" si="29"/>
        <v>0</v>
      </c>
      <c r="V85" s="186">
        <v>9</v>
      </c>
      <c r="W85" s="187">
        <f t="shared" ca="1" si="21"/>
        <v>0</v>
      </c>
      <c r="X85" s="188">
        <f t="shared" ca="1" si="30"/>
        <v>0</v>
      </c>
      <c r="Y85" s="189">
        <f t="shared" ca="1" si="31"/>
        <v>0</v>
      </c>
      <c r="AA85" s="51"/>
    </row>
    <row r="86" spans="1:27" ht="14.25" customHeight="1" x14ac:dyDescent="0.25">
      <c r="A86" s="133">
        <v>43296</v>
      </c>
      <c r="B86" s="191"/>
      <c r="C86" s="89">
        <v>0.11794</v>
      </c>
      <c r="D86" s="122"/>
      <c r="E86" s="91">
        <f t="shared" si="22"/>
        <v>0</v>
      </c>
      <c r="F86" s="122"/>
      <c r="G86" s="91">
        <f t="shared" si="23"/>
        <v>0</v>
      </c>
      <c r="H86" s="123">
        <f t="shared" si="24"/>
        <v>0</v>
      </c>
      <c r="I86" s="92">
        <v>2134</v>
      </c>
      <c r="J86" s="93"/>
      <c r="K86" s="94">
        <f t="shared" si="25"/>
        <v>0</v>
      </c>
      <c r="L86" s="80"/>
      <c r="M86" s="79"/>
      <c r="N86" s="78"/>
      <c r="O86" s="77"/>
      <c r="P86" s="95">
        <f t="shared" ca="1" si="26"/>
        <v>0</v>
      </c>
      <c r="Q86" s="96">
        <f t="shared" ca="1" si="27"/>
        <v>0</v>
      </c>
      <c r="R86" s="97">
        <f t="shared" ca="1" si="28"/>
        <v>0</v>
      </c>
      <c r="S86" s="56">
        <f t="shared" si="20"/>
        <v>0</v>
      </c>
      <c r="T86" s="74">
        <f t="shared" ca="1" si="29"/>
        <v>0</v>
      </c>
      <c r="V86" s="186">
        <v>9</v>
      </c>
      <c r="W86" s="187">
        <f t="shared" ca="1" si="21"/>
        <v>0</v>
      </c>
      <c r="X86" s="188">
        <f t="shared" ca="1" si="30"/>
        <v>0</v>
      </c>
      <c r="Y86" s="189">
        <f t="shared" ca="1" si="31"/>
        <v>0</v>
      </c>
      <c r="AA86" s="51"/>
    </row>
    <row r="87" spans="1:27" ht="14.25" customHeight="1" x14ac:dyDescent="0.25">
      <c r="A87" s="125">
        <v>43327</v>
      </c>
      <c r="B87" s="191"/>
      <c r="C87" s="89">
        <v>0.11794</v>
      </c>
      <c r="D87" s="122"/>
      <c r="E87" s="91">
        <f t="shared" si="22"/>
        <v>0</v>
      </c>
      <c r="F87" s="122"/>
      <c r="G87" s="91">
        <f t="shared" si="23"/>
        <v>0</v>
      </c>
      <c r="H87" s="123">
        <f t="shared" si="24"/>
        <v>0</v>
      </c>
      <c r="I87" s="92">
        <v>2134</v>
      </c>
      <c r="J87" s="93"/>
      <c r="K87" s="94">
        <f t="shared" si="25"/>
        <v>0</v>
      </c>
      <c r="L87" s="80"/>
      <c r="M87" s="79"/>
      <c r="N87" s="78"/>
      <c r="O87" s="77"/>
      <c r="P87" s="95">
        <f t="shared" ca="1" si="26"/>
        <v>0</v>
      </c>
      <c r="Q87" s="96">
        <f t="shared" ca="1" si="27"/>
        <v>0</v>
      </c>
      <c r="R87" s="97">
        <f t="shared" ca="1" si="28"/>
        <v>0</v>
      </c>
      <c r="S87" s="56">
        <f t="shared" si="20"/>
        <v>0</v>
      </c>
      <c r="T87" s="74">
        <f t="shared" ca="1" si="29"/>
        <v>0</v>
      </c>
      <c r="V87" s="186">
        <v>9</v>
      </c>
      <c r="W87" s="187">
        <f t="shared" ca="1" si="21"/>
        <v>0</v>
      </c>
      <c r="X87" s="188">
        <f t="shared" ca="1" si="30"/>
        <v>0</v>
      </c>
      <c r="Y87" s="189">
        <f t="shared" ca="1" si="31"/>
        <v>0</v>
      </c>
      <c r="AA87" s="51"/>
    </row>
    <row r="88" spans="1:27" ht="14.25" customHeight="1" x14ac:dyDescent="0.25">
      <c r="A88" s="125">
        <v>43358</v>
      </c>
      <c r="B88" s="191"/>
      <c r="C88" s="89">
        <v>0.11794</v>
      </c>
      <c r="D88" s="122"/>
      <c r="E88" s="91">
        <f t="shared" si="22"/>
        <v>0</v>
      </c>
      <c r="F88" s="122"/>
      <c r="G88" s="91">
        <f t="shared" si="23"/>
        <v>0</v>
      </c>
      <c r="H88" s="123">
        <f t="shared" si="24"/>
        <v>0</v>
      </c>
      <c r="I88" s="92">
        <v>2134</v>
      </c>
      <c r="J88" s="93"/>
      <c r="K88" s="94">
        <f t="shared" si="25"/>
        <v>0</v>
      </c>
      <c r="L88" s="80"/>
      <c r="M88" s="79"/>
      <c r="N88" s="78"/>
      <c r="O88" s="77"/>
      <c r="P88" s="95">
        <f t="shared" ca="1" si="26"/>
        <v>0</v>
      </c>
      <c r="Q88" s="96">
        <f t="shared" ca="1" si="27"/>
        <v>0</v>
      </c>
      <c r="R88" s="97">
        <f t="shared" ca="1" si="28"/>
        <v>0</v>
      </c>
      <c r="S88" s="56">
        <f t="shared" si="20"/>
        <v>0</v>
      </c>
      <c r="T88" s="74">
        <f t="shared" ca="1" si="29"/>
        <v>0</v>
      </c>
      <c r="V88" s="186">
        <v>9</v>
      </c>
      <c r="W88" s="187">
        <f t="shared" ca="1" si="21"/>
        <v>0</v>
      </c>
      <c r="X88" s="188">
        <f t="shared" ca="1" si="30"/>
        <v>0</v>
      </c>
      <c r="Y88" s="189">
        <f t="shared" ca="1" si="31"/>
        <v>0</v>
      </c>
      <c r="AA88" s="51"/>
    </row>
    <row r="89" spans="1:27" ht="14.25" customHeight="1" x14ac:dyDescent="0.25">
      <c r="A89" s="125">
        <v>43388</v>
      </c>
      <c r="B89" s="191"/>
      <c r="C89" s="89">
        <v>0.11794</v>
      </c>
      <c r="D89" s="122"/>
      <c r="E89" s="91">
        <f t="shared" si="22"/>
        <v>0</v>
      </c>
      <c r="F89" s="122"/>
      <c r="G89" s="91">
        <f t="shared" si="23"/>
        <v>0</v>
      </c>
      <c r="H89" s="123">
        <f t="shared" si="24"/>
        <v>0</v>
      </c>
      <c r="I89" s="92">
        <v>2134</v>
      </c>
      <c r="J89" s="93"/>
      <c r="K89" s="94">
        <f t="shared" si="25"/>
        <v>0</v>
      </c>
      <c r="L89" s="80"/>
      <c r="M89" s="79"/>
      <c r="N89" s="78"/>
      <c r="O89" s="77"/>
      <c r="P89" s="95">
        <f t="shared" ca="1" si="26"/>
        <v>0</v>
      </c>
      <c r="Q89" s="96">
        <f t="shared" ca="1" si="27"/>
        <v>0</v>
      </c>
      <c r="R89" s="97">
        <f t="shared" ca="1" si="28"/>
        <v>0</v>
      </c>
      <c r="S89" s="56">
        <f t="shared" si="20"/>
        <v>0</v>
      </c>
      <c r="T89" s="74">
        <f t="shared" ca="1" si="29"/>
        <v>0</v>
      </c>
      <c r="V89" s="186">
        <v>9</v>
      </c>
      <c r="W89" s="187">
        <f t="shared" ca="1" si="21"/>
        <v>0</v>
      </c>
      <c r="X89" s="188">
        <f t="shared" ca="1" si="30"/>
        <v>0</v>
      </c>
      <c r="Y89" s="189">
        <f t="shared" ca="1" si="31"/>
        <v>0</v>
      </c>
      <c r="AA89" s="51"/>
    </row>
    <row r="90" spans="1:27" ht="14.25" customHeight="1" x14ac:dyDescent="0.25">
      <c r="A90" s="125">
        <v>43419</v>
      </c>
      <c r="B90" s="191"/>
      <c r="C90" s="89">
        <v>0.11794</v>
      </c>
      <c r="D90" s="122"/>
      <c r="E90" s="91">
        <f t="shared" si="22"/>
        <v>0</v>
      </c>
      <c r="F90" s="122"/>
      <c r="G90" s="91">
        <f t="shared" si="23"/>
        <v>0</v>
      </c>
      <c r="H90" s="123">
        <f t="shared" si="24"/>
        <v>0</v>
      </c>
      <c r="I90" s="92">
        <v>2134</v>
      </c>
      <c r="J90" s="93"/>
      <c r="K90" s="94">
        <f t="shared" si="25"/>
        <v>0</v>
      </c>
      <c r="L90" s="80"/>
      <c r="M90" s="79"/>
      <c r="N90" s="78"/>
      <c r="O90" s="77"/>
      <c r="P90" s="95">
        <f t="shared" ca="1" si="26"/>
        <v>0</v>
      </c>
      <c r="Q90" s="96">
        <f t="shared" ca="1" si="27"/>
        <v>0</v>
      </c>
      <c r="R90" s="97">
        <f t="shared" ca="1" si="28"/>
        <v>0</v>
      </c>
      <c r="S90" s="56">
        <f t="shared" si="20"/>
        <v>0</v>
      </c>
      <c r="T90" s="74">
        <f t="shared" ca="1" si="29"/>
        <v>0</v>
      </c>
      <c r="V90" s="186">
        <v>9</v>
      </c>
      <c r="W90" s="187">
        <f t="shared" ca="1" si="21"/>
        <v>0</v>
      </c>
      <c r="X90" s="188">
        <f t="shared" ca="1" si="30"/>
        <v>0</v>
      </c>
      <c r="Y90" s="189">
        <f t="shared" ca="1" si="31"/>
        <v>0</v>
      </c>
      <c r="AA90" s="51"/>
    </row>
    <row r="91" spans="1:27" ht="14.25" customHeight="1" thickBot="1" x14ac:dyDescent="0.3">
      <c r="A91" s="126">
        <v>43449</v>
      </c>
      <c r="B91" s="192"/>
      <c r="C91" s="90">
        <v>0.11794</v>
      </c>
      <c r="D91" s="168"/>
      <c r="E91" s="169">
        <f t="shared" si="22"/>
        <v>0</v>
      </c>
      <c r="F91" s="168"/>
      <c r="G91" s="169">
        <f t="shared" si="23"/>
        <v>0</v>
      </c>
      <c r="H91" s="170">
        <f t="shared" si="24"/>
        <v>0</v>
      </c>
      <c r="I91" s="171">
        <v>2134</v>
      </c>
      <c r="J91" s="172"/>
      <c r="K91" s="173">
        <f t="shared" si="25"/>
        <v>0</v>
      </c>
      <c r="L91" s="174"/>
      <c r="M91" s="175"/>
      <c r="N91" s="176"/>
      <c r="O91" s="177"/>
      <c r="P91" s="178">
        <f t="shared" ca="1" si="26"/>
        <v>0</v>
      </c>
      <c r="Q91" s="179">
        <f t="shared" ca="1" si="27"/>
        <v>0</v>
      </c>
      <c r="R91" s="180">
        <f t="shared" ca="1" si="28"/>
        <v>0</v>
      </c>
      <c r="S91" s="181">
        <f t="shared" si="20"/>
        <v>0</v>
      </c>
      <c r="T91" s="75">
        <f t="shared" ca="1" si="29"/>
        <v>0</v>
      </c>
      <c r="V91" s="186">
        <v>9</v>
      </c>
      <c r="W91" s="187">
        <f t="shared" ca="1" si="21"/>
        <v>0</v>
      </c>
      <c r="X91" s="188">
        <f t="shared" ca="1" si="30"/>
        <v>0</v>
      </c>
      <c r="Y91" s="189">
        <f t="shared" ca="1" si="31"/>
        <v>0</v>
      </c>
      <c r="AA91" s="51"/>
    </row>
    <row r="92" spans="1:27" ht="14.25" customHeight="1" x14ac:dyDescent="0.25">
      <c r="A92" s="152">
        <v>43480</v>
      </c>
      <c r="B92" s="190">
        <v>2019</v>
      </c>
      <c r="C92" s="88">
        <v>0.13059699999999999</v>
      </c>
      <c r="D92" s="153"/>
      <c r="E92" s="154">
        <f t="shared" si="22"/>
        <v>0</v>
      </c>
      <c r="F92" s="153"/>
      <c r="G92" s="154">
        <f t="shared" si="23"/>
        <v>0</v>
      </c>
      <c r="H92" s="155">
        <f t="shared" si="24"/>
        <v>0</v>
      </c>
      <c r="I92" s="156">
        <v>2134</v>
      </c>
      <c r="J92" s="157"/>
      <c r="K92" s="158">
        <f t="shared" si="25"/>
        <v>0</v>
      </c>
      <c r="L92" s="159"/>
      <c r="M92" s="160"/>
      <c r="N92" s="161"/>
      <c r="O92" s="162"/>
      <c r="P92" s="163">
        <f t="shared" ca="1" si="26"/>
        <v>0</v>
      </c>
      <c r="Q92" s="164">
        <f t="shared" ca="1" si="27"/>
        <v>0</v>
      </c>
      <c r="R92" s="165">
        <f t="shared" ca="1" si="28"/>
        <v>0</v>
      </c>
      <c r="S92" s="166">
        <f t="shared" si="20"/>
        <v>0</v>
      </c>
      <c r="T92" s="167">
        <f t="shared" ca="1" si="29"/>
        <v>0</v>
      </c>
      <c r="V92" s="186">
        <v>9</v>
      </c>
      <c r="W92" s="187">
        <f t="shared" ca="1" si="21"/>
        <v>0</v>
      </c>
      <c r="X92" s="188">
        <f t="shared" ca="1" si="30"/>
        <v>0</v>
      </c>
      <c r="Y92" s="189">
        <f t="shared" ca="1" si="31"/>
        <v>0</v>
      </c>
      <c r="AA92" s="51"/>
    </row>
    <row r="93" spans="1:27" ht="14.25" customHeight="1" x14ac:dyDescent="0.25">
      <c r="A93" s="125">
        <v>43511</v>
      </c>
      <c r="B93" s="191"/>
      <c r="C93" s="89">
        <v>0.13059699999999999</v>
      </c>
      <c r="D93" s="122"/>
      <c r="E93" s="91">
        <f t="shared" si="22"/>
        <v>0</v>
      </c>
      <c r="F93" s="122"/>
      <c r="G93" s="91">
        <f t="shared" si="23"/>
        <v>0</v>
      </c>
      <c r="H93" s="123">
        <f t="shared" si="24"/>
        <v>0</v>
      </c>
      <c r="I93" s="92">
        <v>2134</v>
      </c>
      <c r="J93" s="93"/>
      <c r="K93" s="94">
        <f t="shared" si="25"/>
        <v>0</v>
      </c>
      <c r="L93" s="80"/>
      <c r="M93" s="79"/>
      <c r="N93" s="78"/>
      <c r="O93" s="77"/>
      <c r="P93" s="95">
        <f t="shared" ca="1" si="26"/>
        <v>0</v>
      </c>
      <c r="Q93" s="96">
        <f t="shared" ca="1" si="27"/>
        <v>0</v>
      </c>
      <c r="R93" s="97">
        <f t="shared" ca="1" si="28"/>
        <v>0</v>
      </c>
      <c r="S93" s="56">
        <f t="shared" si="20"/>
        <v>0</v>
      </c>
      <c r="T93" s="74">
        <f t="shared" ca="1" si="29"/>
        <v>0</v>
      </c>
      <c r="V93" s="186">
        <v>9</v>
      </c>
      <c r="W93" s="187">
        <f t="shared" ca="1" si="21"/>
        <v>0</v>
      </c>
      <c r="X93" s="188">
        <f t="shared" ca="1" si="30"/>
        <v>0</v>
      </c>
      <c r="Y93" s="189">
        <f t="shared" ca="1" si="31"/>
        <v>0</v>
      </c>
      <c r="AA93" s="51"/>
    </row>
    <row r="94" spans="1:27" ht="14.25" customHeight="1" x14ac:dyDescent="0.25">
      <c r="A94" s="125">
        <v>43539</v>
      </c>
      <c r="B94" s="191"/>
      <c r="C94" s="89">
        <v>0.13059699999999999</v>
      </c>
      <c r="D94" s="122"/>
      <c r="E94" s="91">
        <f t="shared" si="22"/>
        <v>0</v>
      </c>
      <c r="F94" s="122"/>
      <c r="G94" s="91">
        <f t="shared" si="23"/>
        <v>0</v>
      </c>
      <c r="H94" s="123">
        <f t="shared" si="24"/>
        <v>0</v>
      </c>
      <c r="I94" s="92">
        <v>2134</v>
      </c>
      <c r="J94" s="93"/>
      <c r="K94" s="94">
        <f t="shared" si="25"/>
        <v>0</v>
      </c>
      <c r="L94" s="80"/>
      <c r="M94" s="79"/>
      <c r="N94" s="78"/>
      <c r="O94" s="77"/>
      <c r="P94" s="95">
        <f t="shared" ca="1" si="26"/>
        <v>0</v>
      </c>
      <c r="Q94" s="96">
        <f t="shared" ca="1" si="27"/>
        <v>0</v>
      </c>
      <c r="R94" s="97">
        <f t="shared" ca="1" si="28"/>
        <v>0</v>
      </c>
      <c r="S94" s="56">
        <f t="shared" si="20"/>
        <v>0</v>
      </c>
      <c r="T94" s="74">
        <f t="shared" ca="1" si="29"/>
        <v>0</v>
      </c>
      <c r="V94" s="186">
        <v>9</v>
      </c>
      <c r="W94" s="187">
        <f t="shared" ca="1" si="21"/>
        <v>0</v>
      </c>
      <c r="X94" s="188">
        <f t="shared" ca="1" si="30"/>
        <v>0</v>
      </c>
      <c r="Y94" s="189">
        <f t="shared" ca="1" si="31"/>
        <v>0</v>
      </c>
      <c r="AA94" s="51"/>
    </row>
    <row r="95" spans="1:27" ht="14.25" customHeight="1" x14ac:dyDescent="0.25">
      <c r="A95" s="125">
        <v>43570</v>
      </c>
      <c r="B95" s="191"/>
      <c r="C95" s="89">
        <v>0.13059699999999999</v>
      </c>
      <c r="D95" s="122"/>
      <c r="E95" s="91">
        <f t="shared" si="22"/>
        <v>0</v>
      </c>
      <c r="F95" s="122"/>
      <c r="G95" s="91">
        <f t="shared" si="23"/>
        <v>0</v>
      </c>
      <c r="H95" s="123">
        <f t="shared" si="24"/>
        <v>0</v>
      </c>
      <c r="I95" s="92">
        <v>2134</v>
      </c>
      <c r="J95" s="93"/>
      <c r="K95" s="94">
        <f t="shared" si="25"/>
        <v>0</v>
      </c>
      <c r="L95" s="80"/>
      <c r="M95" s="79"/>
      <c r="N95" s="78"/>
      <c r="O95" s="77"/>
      <c r="P95" s="95">
        <f t="shared" ca="1" si="26"/>
        <v>0</v>
      </c>
      <c r="Q95" s="96">
        <f t="shared" ca="1" si="27"/>
        <v>0</v>
      </c>
      <c r="R95" s="97">
        <f t="shared" ca="1" si="28"/>
        <v>0</v>
      </c>
      <c r="S95" s="56">
        <f t="shared" si="20"/>
        <v>0</v>
      </c>
      <c r="T95" s="74">
        <f t="shared" ca="1" si="29"/>
        <v>0</v>
      </c>
      <c r="V95" s="186">
        <v>9</v>
      </c>
      <c r="W95" s="187">
        <f t="shared" ca="1" si="21"/>
        <v>0</v>
      </c>
      <c r="X95" s="188">
        <f t="shared" ca="1" si="30"/>
        <v>0</v>
      </c>
      <c r="Y95" s="189">
        <f t="shared" ca="1" si="31"/>
        <v>0</v>
      </c>
      <c r="AA95" s="51"/>
    </row>
    <row r="96" spans="1:27" ht="14.25" customHeight="1" x14ac:dyDescent="0.25">
      <c r="A96" s="125">
        <v>43600</v>
      </c>
      <c r="B96" s="191"/>
      <c r="C96" s="89">
        <v>0.13059699999999999</v>
      </c>
      <c r="D96" s="122"/>
      <c r="E96" s="91">
        <f t="shared" si="22"/>
        <v>0</v>
      </c>
      <c r="F96" s="122"/>
      <c r="G96" s="91">
        <f t="shared" si="23"/>
        <v>0</v>
      </c>
      <c r="H96" s="123">
        <f t="shared" si="24"/>
        <v>0</v>
      </c>
      <c r="I96" s="92">
        <v>2134</v>
      </c>
      <c r="J96" s="93"/>
      <c r="K96" s="94">
        <f t="shared" si="25"/>
        <v>0</v>
      </c>
      <c r="L96" s="80"/>
      <c r="M96" s="79"/>
      <c r="N96" s="78"/>
      <c r="O96" s="77"/>
      <c r="P96" s="95">
        <f t="shared" ca="1" si="26"/>
        <v>0</v>
      </c>
      <c r="Q96" s="96">
        <f t="shared" ca="1" si="27"/>
        <v>0</v>
      </c>
      <c r="R96" s="97">
        <f t="shared" ca="1" si="28"/>
        <v>0</v>
      </c>
      <c r="S96" s="56">
        <f t="shared" si="20"/>
        <v>0</v>
      </c>
      <c r="T96" s="74">
        <f t="shared" ca="1" si="29"/>
        <v>0</v>
      </c>
      <c r="V96" s="186">
        <v>9</v>
      </c>
      <c r="W96" s="187">
        <f t="shared" ca="1" si="21"/>
        <v>0</v>
      </c>
      <c r="X96" s="188">
        <f t="shared" ca="1" si="30"/>
        <v>0</v>
      </c>
      <c r="Y96" s="189">
        <f t="shared" ca="1" si="31"/>
        <v>0</v>
      </c>
      <c r="AA96" s="51"/>
    </row>
    <row r="97" spans="1:27" ht="14.25" customHeight="1" thickBot="1" x14ac:dyDescent="0.3">
      <c r="A97" s="130">
        <v>43631</v>
      </c>
      <c r="B97" s="191"/>
      <c r="C97" s="90">
        <v>0.13059699999999999</v>
      </c>
      <c r="D97" s="122"/>
      <c r="E97" s="91">
        <f t="shared" si="22"/>
        <v>0</v>
      </c>
      <c r="F97" s="122"/>
      <c r="G97" s="91">
        <f t="shared" si="23"/>
        <v>0</v>
      </c>
      <c r="H97" s="123">
        <f t="shared" si="24"/>
        <v>0</v>
      </c>
      <c r="I97" s="92">
        <v>2134</v>
      </c>
      <c r="J97" s="93"/>
      <c r="K97" s="94">
        <f t="shared" si="25"/>
        <v>0</v>
      </c>
      <c r="L97" s="80"/>
      <c r="M97" s="79"/>
      <c r="N97" s="78"/>
      <c r="O97" s="77"/>
      <c r="P97" s="95">
        <f t="shared" ca="1" si="26"/>
        <v>0</v>
      </c>
      <c r="Q97" s="96">
        <f t="shared" ca="1" si="27"/>
        <v>0</v>
      </c>
      <c r="R97" s="97">
        <f t="shared" ca="1" si="28"/>
        <v>0</v>
      </c>
      <c r="S97" s="56">
        <f t="shared" si="20"/>
        <v>0</v>
      </c>
      <c r="T97" s="74">
        <f t="shared" ca="1" si="29"/>
        <v>0</v>
      </c>
      <c r="V97" s="186">
        <v>9</v>
      </c>
      <c r="W97" s="187">
        <f t="shared" ca="1" si="21"/>
        <v>0</v>
      </c>
      <c r="X97" s="188">
        <f t="shared" ca="1" si="30"/>
        <v>0</v>
      </c>
      <c r="Y97" s="189">
        <f t="shared" ca="1" si="31"/>
        <v>0</v>
      </c>
      <c r="AA97" s="51"/>
    </row>
    <row r="98" spans="1:27" ht="14.25" customHeight="1" x14ac:dyDescent="0.25">
      <c r="A98" s="133">
        <v>43647</v>
      </c>
      <c r="B98" s="191"/>
      <c r="C98" s="89">
        <v>0.138459</v>
      </c>
      <c r="D98" s="122"/>
      <c r="E98" s="91">
        <f t="shared" si="22"/>
        <v>0</v>
      </c>
      <c r="F98" s="122"/>
      <c r="G98" s="91">
        <f t="shared" si="23"/>
        <v>0</v>
      </c>
      <c r="H98" s="123">
        <f t="shared" si="24"/>
        <v>0</v>
      </c>
      <c r="I98" s="92">
        <v>2134</v>
      </c>
      <c r="J98" s="93"/>
      <c r="K98" s="94">
        <f t="shared" si="25"/>
        <v>0</v>
      </c>
      <c r="L98" s="80"/>
      <c r="M98" s="79"/>
      <c r="N98" s="78"/>
      <c r="O98" s="77"/>
      <c r="P98" s="95">
        <f t="shared" ca="1" si="26"/>
        <v>0</v>
      </c>
      <c r="Q98" s="96">
        <f t="shared" ca="1" si="27"/>
        <v>0</v>
      </c>
      <c r="R98" s="97">
        <f t="shared" ca="1" si="28"/>
        <v>0</v>
      </c>
      <c r="S98" s="56">
        <f t="shared" si="20"/>
        <v>0</v>
      </c>
      <c r="T98" s="74">
        <f t="shared" ca="1" si="29"/>
        <v>0</v>
      </c>
      <c r="V98" s="186">
        <v>9</v>
      </c>
      <c r="W98" s="187">
        <f t="shared" ca="1" si="21"/>
        <v>0</v>
      </c>
      <c r="X98" s="188">
        <f t="shared" ca="1" si="30"/>
        <v>0</v>
      </c>
      <c r="Y98" s="189">
        <f t="shared" ca="1" si="31"/>
        <v>0</v>
      </c>
      <c r="AA98" s="51"/>
    </row>
    <row r="99" spans="1:27" ht="14.25" customHeight="1" x14ac:dyDescent="0.25">
      <c r="A99" s="125">
        <v>43678</v>
      </c>
      <c r="B99" s="191"/>
      <c r="C99" s="89">
        <v>0.138459</v>
      </c>
      <c r="D99" s="122"/>
      <c r="E99" s="91">
        <f t="shared" si="22"/>
        <v>0</v>
      </c>
      <c r="F99" s="122"/>
      <c r="G99" s="91">
        <f t="shared" si="23"/>
        <v>0</v>
      </c>
      <c r="H99" s="123">
        <f t="shared" si="24"/>
        <v>0</v>
      </c>
      <c r="I99" s="92">
        <v>2134</v>
      </c>
      <c r="J99" s="93"/>
      <c r="K99" s="94">
        <f t="shared" si="25"/>
        <v>0</v>
      </c>
      <c r="L99" s="80"/>
      <c r="M99" s="79"/>
      <c r="N99" s="78"/>
      <c r="O99" s="77"/>
      <c r="P99" s="95">
        <f t="shared" ca="1" si="26"/>
        <v>0</v>
      </c>
      <c r="Q99" s="96">
        <f t="shared" ca="1" si="27"/>
        <v>0</v>
      </c>
      <c r="R99" s="97">
        <f t="shared" ca="1" si="28"/>
        <v>0</v>
      </c>
      <c r="S99" s="56">
        <f t="shared" si="20"/>
        <v>0</v>
      </c>
      <c r="T99" s="74">
        <f t="shared" ca="1" si="29"/>
        <v>0</v>
      </c>
      <c r="V99" s="186">
        <v>9</v>
      </c>
      <c r="W99" s="187">
        <f t="shared" ca="1" si="21"/>
        <v>0</v>
      </c>
      <c r="X99" s="188">
        <f t="shared" ca="1" si="30"/>
        <v>0</v>
      </c>
      <c r="Y99" s="189">
        <f t="shared" ca="1" si="31"/>
        <v>0</v>
      </c>
      <c r="AA99" s="51"/>
    </row>
    <row r="100" spans="1:27" ht="14.25" customHeight="1" x14ac:dyDescent="0.25">
      <c r="A100" s="125">
        <v>43723</v>
      </c>
      <c r="B100" s="191"/>
      <c r="C100" s="89">
        <v>0.138459</v>
      </c>
      <c r="D100" s="122"/>
      <c r="E100" s="91">
        <f t="shared" si="22"/>
        <v>0</v>
      </c>
      <c r="F100" s="122"/>
      <c r="G100" s="91">
        <f t="shared" si="23"/>
        <v>0</v>
      </c>
      <c r="H100" s="123">
        <f t="shared" si="24"/>
        <v>0</v>
      </c>
      <c r="I100" s="92">
        <v>2134</v>
      </c>
      <c r="J100" s="93"/>
      <c r="K100" s="94">
        <f t="shared" si="25"/>
        <v>0</v>
      </c>
      <c r="L100" s="80"/>
      <c r="M100" s="79"/>
      <c r="N100" s="78"/>
      <c r="O100" s="77"/>
      <c r="P100" s="95">
        <f t="shared" ca="1" si="26"/>
        <v>0</v>
      </c>
      <c r="Q100" s="96">
        <f t="shared" ca="1" si="27"/>
        <v>0</v>
      </c>
      <c r="R100" s="97">
        <f t="shared" ca="1" si="28"/>
        <v>0</v>
      </c>
      <c r="S100" s="56">
        <f t="shared" si="20"/>
        <v>0</v>
      </c>
      <c r="T100" s="74">
        <f t="shared" ca="1" si="29"/>
        <v>0</v>
      </c>
      <c r="V100" s="186">
        <v>9</v>
      </c>
      <c r="W100" s="187">
        <f t="shared" ca="1" si="21"/>
        <v>0</v>
      </c>
      <c r="X100" s="188">
        <f t="shared" ca="1" si="30"/>
        <v>0</v>
      </c>
      <c r="Y100" s="189">
        <f t="shared" ca="1" si="31"/>
        <v>0</v>
      </c>
      <c r="AA100" s="51"/>
    </row>
    <row r="101" spans="1:27" ht="14.25" customHeight="1" x14ac:dyDescent="0.25">
      <c r="A101" s="125">
        <v>43753</v>
      </c>
      <c r="B101" s="191"/>
      <c r="C101" s="89">
        <v>0.138459</v>
      </c>
      <c r="D101" s="122"/>
      <c r="E101" s="91">
        <f t="shared" si="22"/>
        <v>0</v>
      </c>
      <c r="F101" s="122"/>
      <c r="G101" s="91">
        <f t="shared" si="23"/>
        <v>0</v>
      </c>
      <c r="H101" s="123">
        <f t="shared" si="24"/>
        <v>0</v>
      </c>
      <c r="I101" s="92">
        <v>2134</v>
      </c>
      <c r="J101" s="93"/>
      <c r="K101" s="94">
        <f t="shared" si="25"/>
        <v>0</v>
      </c>
      <c r="L101" s="80"/>
      <c r="M101" s="79"/>
      <c r="N101" s="78"/>
      <c r="O101" s="77"/>
      <c r="P101" s="95">
        <f t="shared" ca="1" si="26"/>
        <v>0</v>
      </c>
      <c r="Q101" s="96">
        <f t="shared" ca="1" si="27"/>
        <v>0</v>
      </c>
      <c r="R101" s="97">
        <f t="shared" ca="1" si="28"/>
        <v>0</v>
      </c>
      <c r="S101" s="56">
        <f t="shared" si="20"/>
        <v>0</v>
      </c>
      <c r="T101" s="74">
        <f t="shared" ca="1" si="29"/>
        <v>0</v>
      </c>
      <c r="V101" s="186">
        <v>9</v>
      </c>
      <c r="W101" s="187">
        <f t="shared" ca="1" si="21"/>
        <v>0</v>
      </c>
      <c r="X101" s="188">
        <f t="shared" ca="1" si="30"/>
        <v>0</v>
      </c>
      <c r="Y101" s="189">
        <f t="shared" ca="1" si="31"/>
        <v>0</v>
      </c>
      <c r="AA101" s="51"/>
    </row>
    <row r="102" spans="1:27" ht="14.25" customHeight="1" x14ac:dyDescent="0.25">
      <c r="A102" s="125">
        <v>43785</v>
      </c>
      <c r="B102" s="191"/>
      <c r="C102" s="89">
        <v>0.138459</v>
      </c>
      <c r="D102" s="122"/>
      <c r="E102" s="91">
        <f t="shared" si="22"/>
        <v>0</v>
      </c>
      <c r="F102" s="122"/>
      <c r="G102" s="91">
        <f t="shared" si="23"/>
        <v>0</v>
      </c>
      <c r="H102" s="123">
        <f t="shared" si="24"/>
        <v>0</v>
      </c>
      <c r="I102" s="92">
        <v>2134</v>
      </c>
      <c r="J102" s="93"/>
      <c r="K102" s="94">
        <f t="shared" si="25"/>
        <v>0</v>
      </c>
      <c r="L102" s="80"/>
      <c r="M102" s="79"/>
      <c r="N102" s="78"/>
      <c r="O102" s="77"/>
      <c r="P102" s="95">
        <f t="shared" ca="1" si="26"/>
        <v>0</v>
      </c>
      <c r="Q102" s="96">
        <f t="shared" ca="1" si="27"/>
        <v>0</v>
      </c>
      <c r="R102" s="97">
        <f t="shared" ca="1" si="28"/>
        <v>0</v>
      </c>
      <c r="S102" s="56">
        <f t="shared" si="20"/>
        <v>0</v>
      </c>
      <c r="T102" s="74">
        <f t="shared" ca="1" si="29"/>
        <v>0</v>
      </c>
      <c r="V102" s="186">
        <v>9</v>
      </c>
      <c r="W102" s="187">
        <f t="shared" ca="1" si="21"/>
        <v>0</v>
      </c>
      <c r="X102" s="188">
        <f t="shared" ca="1" si="30"/>
        <v>0</v>
      </c>
      <c r="Y102" s="189">
        <f t="shared" ca="1" si="31"/>
        <v>0</v>
      </c>
      <c r="AA102" s="51"/>
    </row>
    <row r="103" spans="1:27" ht="15.75" thickBot="1" x14ac:dyDescent="0.3">
      <c r="A103" s="126">
        <v>43814</v>
      </c>
      <c r="B103" s="192"/>
      <c r="C103" s="90">
        <v>0.138459</v>
      </c>
      <c r="D103" s="168"/>
      <c r="E103" s="169">
        <f t="shared" si="22"/>
        <v>0</v>
      </c>
      <c r="F103" s="168"/>
      <c r="G103" s="169">
        <f t="shared" si="23"/>
        <v>0</v>
      </c>
      <c r="H103" s="170">
        <f t="shared" si="24"/>
        <v>0</v>
      </c>
      <c r="I103" s="171">
        <v>2134</v>
      </c>
      <c r="J103" s="172"/>
      <c r="K103" s="173">
        <f t="shared" si="25"/>
        <v>0</v>
      </c>
      <c r="L103" s="174"/>
      <c r="M103" s="175"/>
      <c r="N103" s="176"/>
      <c r="O103" s="177"/>
      <c r="P103" s="178">
        <f t="shared" ca="1" si="26"/>
        <v>0</v>
      </c>
      <c r="Q103" s="179">
        <f t="shared" ca="1" si="27"/>
        <v>0</v>
      </c>
      <c r="R103" s="180">
        <f t="shared" ca="1" si="28"/>
        <v>0</v>
      </c>
      <c r="S103" s="181">
        <f t="shared" si="20"/>
        <v>0</v>
      </c>
      <c r="T103" s="75">
        <f t="shared" ca="1" si="29"/>
        <v>0</v>
      </c>
      <c r="V103" s="186">
        <v>9</v>
      </c>
      <c r="W103" s="187">
        <f t="shared" ca="1" si="21"/>
        <v>0</v>
      </c>
      <c r="X103" s="188">
        <f t="shared" ca="1" si="30"/>
        <v>0</v>
      </c>
      <c r="Y103" s="189">
        <f t="shared" ca="1" si="31"/>
        <v>0</v>
      </c>
      <c r="AA103" s="51"/>
    </row>
    <row r="104" spans="1:27" ht="14.25" customHeight="1" x14ac:dyDescent="0.25">
      <c r="A104" s="152">
        <v>43845</v>
      </c>
      <c r="B104" s="190">
        <v>2020</v>
      </c>
      <c r="C104" s="88">
        <v>0.146061</v>
      </c>
      <c r="D104" s="153"/>
      <c r="E104" s="154">
        <f t="shared" si="22"/>
        <v>0</v>
      </c>
      <c r="F104" s="153"/>
      <c r="G104" s="154">
        <f t="shared" si="23"/>
        <v>0</v>
      </c>
      <c r="H104" s="155">
        <f t="shared" si="24"/>
        <v>0</v>
      </c>
      <c r="I104" s="156">
        <v>2273</v>
      </c>
      <c r="J104" s="157"/>
      <c r="K104" s="158">
        <f t="shared" si="25"/>
        <v>0</v>
      </c>
      <c r="L104" s="159"/>
      <c r="M104" s="160"/>
      <c r="N104" s="161"/>
      <c r="O104" s="162"/>
      <c r="P104" s="163">
        <f t="shared" ca="1" si="26"/>
        <v>0</v>
      </c>
      <c r="Q104" s="164">
        <f t="shared" ca="1" si="27"/>
        <v>0</v>
      </c>
      <c r="R104" s="165">
        <f t="shared" ca="1" si="28"/>
        <v>0</v>
      </c>
      <c r="S104" s="166">
        <f t="shared" ref="S104:S135" si="32">ROUND(H104*6.6/1000,2)</f>
        <v>0</v>
      </c>
      <c r="T104" s="167">
        <f t="shared" ca="1" si="29"/>
        <v>0</v>
      </c>
      <c r="V104" s="186">
        <v>9</v>
      </c>
      <c r="W104" s="187">
        <f t="shared" ref="W104:W135" ca="1" si="33">IF(T104&gt;0,$X$5-A104,0)</f>
        <v>0</v>
      </c>
      <c r="X104" s="188">
        <f t="shared" ca="1" si="30"/>
        <v>0</v>
      </c>
      <c r="Y104" s="189">
        <f t="shared" ca="1" si="31"/>
        <v>0</v>
      </c>
      <c r="AA104" s="51"/>
    </row>
    <row r="105" spans="1:27" ht="14.25" customHeight="1" x14ac:dyDescent="0.25">
      <c r="A105" s="125">
        <v>43876</v>
      </c>
      <c r="B105" s="191"/>
      <c r="C105" s="89">
        <v>0.146061</v>
      </c>
      <c r="D105" s="122"/>
      <c r="E105" s="91">
        <f t="shared" si="22"/>
        <v>0</v>
      </c>
      <c r="F105" s="122"/>
      <c r="G105" s="91">
        <f t="shared" si="23"/>
        <v>0</v>
      </c>
      <c r="H105" s="123">
        <f t="shared" si="24"/>
        <v>0</v>
      </c>
      <c r="I105" s="92">
        <v>2273</v>
      </c>
      <c r="J105" s="93"/>
      <c r="K105" s="94">
        <f t="shared" si="25"/>
        <v>0</v>
      </c>
      <c r="L105" s="80"/>
      <c r="M105" s="79"/>
      <c r="N105" s="78"/>
      <c r="O105" s="77"/>
      <c r="P105" s="95">
        <f t="shared" ca="1" si="26"/>
        <v>0</v>
      </c>
      <c r="Q105" s="96">
        <f t="shared" ca="1" si="27"/>
        <v>0</v>
      </c>
      <c r="R105" s="97">
        <f t="shared" ca="1" si="28"/>
        <v>0</v>
      </c>
      <c r="S105" s="56">
        <f t="shared" si="32"/>
        <v>0</v>
      </c>
      <c r="T105" s="74">
        <f t="shared" ca="1" si="29"/>
        <v>0</v>
      </c>
      <c r="V105" s="186">
        <v>9</v>
      </c>
      <c r="W105" s="187">
        <f t="shared" ca="1" si="33"/>
        <v>0</v>
      </c>
      <c r="X105" s="188">
        <f t="shared" ca="1" si="30"/>
        <v>0</v>
      </c>
      <c r="Y105" s="189">
        <f t="shared" ca="1" si="31"/>
        <v>0</v>
      </c>
      <c r="AA105" s="51"/>
    </row>
    <row r="106" spans="1:27" ht="14.25" customHeight="1" x14ac:dyDescent="0.25">
      <c r="A106" s="125">
        <v>43905</v>
      </c>
      <c r="B106" s="191"/>
      <c r="C106" s="89">
        <v>0.146061</v>
      </c>
      <c r="D106" s="122"/>
      <c r="E106" s="91">
        <f t="shared" si="22"/>
        <v>0</v>
      </c>
      <c r="F106" s="122"/>
      <c r="G106" s="91">
        <f t="shared" si="23"/>
        <v>0</v>
      </c>
      <c r="H106" s="123">
        <f t="shared" si="24"/>
        <v>0</v>
      </c>
      <c r="I106" s="92">
        <v>2273</v>
      </c>
      <c r="J106" s="93"/>
      <c r="K106" s="94">
        <f t="shared" si="25"/>
        <v>0</v>
      </c>
      <c r="L106" s="80"/>
      <c r="M106" s="79"/>
      <c r="N106" s="78"/>
      <c r="O106" s="77"/>
      <c r="P106" s="95">
        <f t="shared" ca="1" si="26"/>
        <v>0</v>
      </c>
      <c r="Q106" s="96">
        <f t="shared" ca="1" si="27"/>
        <v>0</v>
      </c>
      <c r="R106" s="97">
        <f t="shared" ca="1" si="28"/>
        <v>0</v>
      </c>
      <c r="S106" s="56">
        <f t="shared" si="32"/>
        <v>0</v>
      </c>
      <c r="T106" s="74">
        <f t="shared" ca="1" si="29"/>
        <v>0</v>
      </c>
      <c r="V106" s="186">
        <v>9</v>
      </c>
      <c r="W106" s="187">
        <f t="shared" ca="1" si="33"/>
        <v>0</v>
      </c>
      <c r="X106" s="188">
        <f t="shared" ca="1" si="30"/>
        <v>0</v>
      </c>
      <c r="Y106" s="189">
        <f t="shared" ca="1" si="31"/>
        <v>0</v>
      </c>
      <c r="AA106" s="51"/>
    </row>
    <row r="107" spans="1:27" ht="14.25" customHeight="1" x14ac:dyDescent="0.25">
      <c r="A107" s="125">
        <v>43936</v>
      </c>
      <c r="B107" s="191"/>
      <c r="C107" s="89">
        <v>0.146061</v>
      </c>
      <c r="D107" s="122"/>
      <c r="E107" s="91">
        <f t="shared" si="22"/>
        <v>0</v>
      </c>
      <c r="F107" s="122"/>
      <c r="G107" s="91">
        <f t="shared" si="23"/>
        <v>0</v>
      </c>
      <c r="H107" s="123">
        <f t="shared" si="24"/>
        <v>0</v>
      </c>
      <c r="I107" s="92">
        <v>2273</v>
      </c>
      <c r="J107" s="93"/>
      <c r="K107" s="94">
        <f t="shared" si="25"/>
        <v>0</v>
      </c>
      <c r="L107" s="80"/>
      <c r="M107" s="79"/>
      <c r="N107" s="78"/>
      <c r="O107" s="77"/>
      <c r="P107" s="95">
        <f t="shared" ca="1" si="26"/>
        <v>0</v>
      </c>
      <c r="Q107" s="96">
        <f t="shared" ca="1" si="27"/>
        <v>0</v>
      </c>
      <c r="R107" s="97">
        <f t="shared" ca="1" si="28"/>
        <v>0</v>
      </c>
      <c r="S107" s="56">
        <f t="shared" si="32"/>
        <v>0</v>
      </c>
      <c r="T107" s="74">
        <f t="shared" ca="1" si="29"/>
        <v>0</v>
      </c>
      <c r="V107" s="186">
        <v>9</v>
      </c>
      <c r="W107" s="187">
        <f t="shared" ca="1" si="33"/>
        <v>0</v>
      </c>
      <c r="X107" s="188">
        <f t="shared" ca="1" si="30"/>
        <v>0</v>
      </c>
      <c r="Y107" s="189">
        <f t="shared" ca="1" si="31"/>
        <v>0</v>
      </c>
      <c r="AA107" s="51"/>
    </row>
    <row r="108" spans="1:27" ht="14.25" customHeight="1" x14ac:dyDescent="0.25">
      <c r="A108" s="125">
        <v>43966</v>
      </c>
      <c r="B108" s="191"/>
      <c r="C108" s="89">
        <v>0.146061</v>
      </c>
      <c r="D108" s="122"/>
      <c r="E108" s="91">
        <f t="shared" si="22"/>
        <v>0</v>
      </c>
      <c r="F108" s="122"/>
      <c r="G108" s="91">
        <f t="shared" si="23"/>
        <v>0</v>
      </c>
      <c r="H108" s="123">
        <f t="shared" si="24"/>
        <v>0</v>
      </c>
      <c r="I108" s="92">
        <v>2273</v>
      </c>
      <c r="J108" s="93"/>
      <c r="K108" s="94">
        <f t="shared" si="25"/>
        <v>0</v>
      </c>
      <c r="L108" s="80"/>
      <c r="M108" s="79"/>
      <c r="N108" s="78"/>
      <c r="O108" s="77"/>
      <c r="P108" s="95">
        <f t="shared" ca="1" si="26"/>
        <v>0</v>
      </c>
      <c r="Q108" s="96">
        <f t="shared" ca="1" si="27"/>
        <v>0</v>
      </c>
      <c r="R108" s="97">
        <f t="shared" ca="1" si="28"/>
        <v>0</v>
      </c>
      <c r="S108" s="56">
        <f t="shared" si="32"/>
        <v>0</v>
      </c>
      <c r="T108" s="74">
        <f t="shared" ca="1" si="29"/>
        <v>0</v>
      </c>
      <c r="V108" s="186">
        <v>9</v>
      </c>
      <c r="W108" s="187">
        <f t="shared" ca="1" si="33"/>
        <v>0</v>
      </c>
      <c r="X108" s="188">
        <f t="shared" ca="1" si="30"/>
        <v>0</v>
      </c>
      <c r="Y108" s="189">
        <f t="shared" ca="1" si="31"/>
        <v>0</v>
      </c>
      <c r="AA108" s="51"/>
    </row>
    <row r="109" spans="1:27" ht="14.25" customHeight="1" thickBot="1" x14ac:dyDescent="0.3">
      <c r="A109" s="130">
        <v>43997</v>
      </c>
      <c r="B109" s="191"/>
      <c r="C109" s="90">
        <v>0.146061</v>
      </c>
      <c r="D109" s="122"/>
      <c r="E109" s="91">
        <f t="shared" si="22"/>
        <v>0</v>
      </c>
      <c r="F109" s="122"/>
      <c r="G109" s="91">
        <f t="shared" si="23"/>
        <v>0</v>
      </c>
      <c r="H109" s="123">
        <f t="shared" si="24"/>
        <v>0</v>
      </c>
      <c r="I109" s="92">
        <v>2273</v>
      </c>
      <c r="J109" s="93"/>
      <c r="K109" s="94">
        <f t="shared" si="25"/>
        <v>0</v>
      </c>
      <c r="L109" s="80"/>
      <c r="M109" s="79"/>
      <c r="N109" s="78"/>
      <c r="O109" s="77"/>
      <c r="P109" s="95">
        <f t="shared" ca="1" si="26"/>
        <v>0</v>
      </c>
      <c r="Q109" s="96">
        <f t="shared" ca="1" si="27"/>
        <v>0</v>
      </c>
      <c r="R109" s="97">
        <f t="shared" ca="1" si="28"/>
        <v>0</v>
      </c>
      <c r="S109" s="56">
        <f t="shared" si="32"/>
        <v>0</v>
      </c>
      <c r="T109" s="74">
        <f t="shared" ca="1" si="29"/>
        <v>0</v>
      </c>
      <c r="V109" s="186">
        <v>9</v>
      </c>
      <c r="W109" s="187">
        <f t="shared" ca="1" si="33"/>
        <v>0</v>
      </c>
      <c r="X109" s="188">
        <f t="shared" ca="1" si="30"/>
        <v>0</v>
      </c>
      <c r="Y109" s="189">
        <f t="shared" ca="1" si="31"/>
        <v>0</v>
      </c>
      <c r="AA109" s="51"/>
    </row>
    <row r="110" spans="1:27" ht="14.25" customHeight="1" x14ac:dyDescent="0.25">
      <c r="A110" s="133">
        <v>44027</v>
      </c>
      <c r="B110" s="191"/>
      <c r="C110" s="89">
        <v>0.15446099999999999</v>
      </c>
      <c r="D110" s="122"/>
      <c r="E110" s="91">
        <f t="shared" si="22"/>
        <v>0</v>
      </c>
      <c r="F110" s="122"/>
      <c r="G110" s="91">
        <f t="shared" si="23"/>
        <v>0</v>
      </c>
      <c r="H110" s="123">
        <f t="shared" si="24"/>
        <v>0</v>
      </c>
      <c r="I110" s="92">
        <v>2273</v>
      </c>
      <c r="J110" s="93"/>
      <c r="K110" s="94">
        <f t="shared" si="25"/>
        <v>0</v>
      </c>
      <c r="L110" s="80"/>
      <c r="M110" s="79"/>
      <c r="N110" s="78"/>
      <c r="O110" s="77"/>
      <c r="P110" s="95">
        <f t="shared" ca="1" si="26"/>
        <v>0</v>
      </c>
      <c r="Q110" s="96">
        <f t="shared" ca="1" si="27"/>
        <v>0</v>
      </c>
      <c r="R110" s="97">
        <f t="shared" ca="1" si="28"/>
        <v>0</v>
      </c>
      <c r="S110" s="56">
        <f t="shared" si="32"/>
        <v>0</v>
      </c>
      <c r="T110" s="74">
        <f t="shared" ca="1" si="29"/>
        <v>0</v>
      </c>
      <c r="V110" s="186">
        <v>9</v>
      </c>
      <c r="W110" s="187">
        <f t="shared" ca="1" si="33"/>
        <v>0</v>
      </c>
      <c r="X110" s="188">
        <f t="shared" ca="1" si="30"/>
        <v>0</v>
      </c>
      <c r="Y110" s="189">
        <f t="shared" ca="1" si="31"/>
        <v>0</v>
      </c>
      <c r="AA110" s="51"/>
    </row>
    <row r="111" spans="1:27" ht="14.25" customHeight="1" x14ac:dyDescent="0.25">
      <c r="A111" s="125">
        <v>44058</v>
      </c>
      <c r="B111" s="191"/>
      <c r="C111" s="89">
        <v>0.15446099999999999</v>
      </c>
      <c r="D111" s="122"/>
      <c r="E111" s="91">
        <f t="shared" si="22"/>
        <v>0</v>
      </c>
      <c r="F111" s="122"/>
      <c r="G111" s="91">
        <f t="shared" si="23"/>
        <v>0</v>
      </c>
      <c r="H111" s="123">
        <f t="shared" si="24"/>
        <v>0</v>
      </c>
      <c r="I111" s="92">
        <v>2273</v>
      </c>
      <c r="J111" s="93"/>
      <c r="K111" s="94">
        <f t="shared" si="25"/>
        <v>0</v>
      </c>
      <c r="L111" s="80"/>
      <c r="M111" s="79"/>
      <c r="N111" s="78"/>
      <c r="O111" s="77"/>
      <c r="P111" s="95">
        <f t="shared" ca="1" si="26"/>
        <v>0</v>
      </c>
      <c r="Q111" s="96">
        <f t="shared" ca="1" si="27"/>
        <v>0</v>
      </c>
      <c r="R111" s="97">
        <f t="shared" ca="1" si="28"/>
        <v>0</v>
      </c>
      <c r="S111" s="56">
        <f t="shared" si="32"/>
        <v>0</v>
      </c>
      <c r="T111" s="74">
        <f t="shared" ca="1" si="29"/>
        <v>0</v>
      </c>
      <c r="V111" s="186">
        <v>9</v>
      </c>
      <c r="W111" s="187">
        <f t="shared" ca="1" si="33"/>
        <v>0</v>
      </c>
      <c r="X111" s="188">
        <f t="shared" ca="1" si="30"/>
        <v>0</v>
      </c>
      <c r="Y111" s="189">
        <f t="shared" ca="1" si="31"/>
        <v>0</v>
      </c>
      <c r="AA111" s="51"/>
    </row>
    <row r="112" spans="1:27" ht="14.25" customHeight="1" x14ac:dyDescent="0.25">
      <c r="A112" s="125">
        <v>44089</v>
      </c>
      <c r="B112" s="191"/>
      <c r="C112" s="89">
        <v>0.15446099999999999</v>
      </c>
      <c r="D112" s="122"/>
      <c r="E112" s="91">
        <f t="shared" si="22"/>
        <v>0</v>
      </c>
      <c r="F112" s="122"/>
      <c r="G112" s="91">
        <f t="shared" si="23"/>
        <v>0</v>
      </c>
      <c r="H112" s="123">
        <f t="shared" si="24"/>
        <v>0</v>
      </c>
      <c r="I112" s="92">
        <v>2273</v>
      </c>
      <c r="J112" s="93"/>
      <c r="K112" s="94">
        <f t="shared" si="25"/>
        <v>0</v>
      </c>
      <c r="L112" s="80"/>
      <c r="M112" s="79"/>
      <c r="N112" s="78"/>
      <c r="O112" s="77"/>
      <c r="P112" s="95">
        <f t="shared" ca="1" si="26"/>
        <v>0</v>
      </c>
      <c r="Q112" s="96">
        <f t="shared" ca="1" si="27"/>
        <v>0</v>
      </c>
      <c r="R112" s="97">
        <f t="shared" ca="1" si="28"/>
        <v>0</v>
      </c>
      <c r="S112" s="56">
        <f t="shared" si="32"/>
        <v>0</v>
      </c>
      <c r="T112" s="74">
        <f t="shared" ca="1" si="29"/>
        <v>0</v>
      </c>
      <c r="V112" s="186">
        <v>9</v>
      </c>
      <c r="W112" s="187">
        <f t="shared" ca="1" si="33"/>
        <v>0</v>
      </c>
      <c r="X112" s="188">
        <f t="shared" ca="1" si="30"/>
        <v>0</v>
      </c>
      <c r="Y112" s="189">
        <f t="shared" ca="1" si="31"/>
        <v>0</v>
      </c>
      <c r="AA112" s="51"/>
    </row>
    <row r="113" spans="1:27" ht="14.25" customHeight="1" x14ac:dyDescent="0.25">
      <c r="A113" s="125">
        <v>44119</v>
      </c>
      <c r="B113" s="191"/>
      <c r="C113" s="89">
        <v>0.15446099999999999</v>
      </c>
      <c r="D113" s="122"/>
      <c r="E113" s="91">
        <f t="shared" si="22"/>
        <v>0</v>
      </c>
      <c r="F113" s="122"/>
      <c r="G113" s="91">
        <f t="shared" si="23"/>
        <v>0</v>
      </c>
      <c r="H113" s="123">
        <f t="shared" si="24"/>
        <v>0</v>
      </c>
      <c r="I113" s="92">
        <v>2273</v>
      </c>
      <c r="J113" s="93"/>
      <c r="K113" s="94">
        <f t="shared" si="25"/>
        <v>0</v>
      </c>
      <c r="L113" s="80"/>
      <c r="M113" s="79"/>
      <c r="N113" s="78"/>
      <c r="O113" s="77"/>
      <c r="P113" s="95">
        <f t="shared" ca="1" si="26"/>
        <v>0</v>
      </c>
      <c r="Q113" s="96">
        <f t="shared" ca="1" si="27"/>
        <v>0</v>
      </c>
      <c r="R113" s="97">
        <f t="shared" ca="1" si="28"/>
        <v>0</v>
      </c>
      <c r="S113" s="56">
        <f t="shared" si="32"/>
        <v>0</v>
      </c>
      <c r="T113" s="74">
        <f t="shared" ca="1" si="29"/>
        <v>0</v>
      </c>
      <c r="V113" s="186">
        <v>9</v>
      </c>
      <c r="W113" s="187">
        <f t="shared" ca="1" si="33"/>
        <v>0</v>
      </c>
      <c r="X113" s="188">
        <f t="shared" ca="1" si="30"/>
        <v>0</v>
      </c>
      <c r="Y113" s="189">
        <f t="shared" ca="1" si="31"/>
        <v>0</v>
      </c>
      <c r="AA113" s="51"/>
    </row>
    <row r="114" spans="1:27" ht="14.25" customHeight="1" x14ac:dyDescent="0.25">
      <c r="A114" s="125">
        <v>44150</v>
      </c>
      <c r="B114" s="191"/>
      <c r="C114" s="89">
        <v>0.15446099999999999</v>
      </c>
      <c r="D114" s="122"/>
      <c r="E114" s="91">
        <f t="shared" si="22"/>
        <v>0</v>
      </c>
      <c r="F114" s="122"/>
      <c r="G114" s="91">
        <f t="shared" si="23"/>
        <v>0</v>
      </c>
      <c r="H114" s="123">
        <f t="shared" si="24"/>
        <v>0</v>
      </c>
      <c r="I114" s="92">
        <v>2273</v>
      </c>
      <c r="J114" s="93"/>
      <c r="K114" s="94">
        <f t="shared" si="25"/>
        <v>0</v>
      </c>
      <c r="L114" s="80"/>
      <c r="M114" s="79"/>
      <c r="N114" s="78"/>
      <c r="O114" s="77"/>
      <c r="P114" s="95">
        <f t="shared" ca="1" si="26"/>
        <v>0</v>
      </c>
      <c r="Q114" s="96">
        <f t="shared" ca="1" si="27"/>
        <v>0</v>
      </c>
      <c r="R114" s="97">
        <f t="shared" ca="1" si="28"/>
        <v>0</v>
      </c>
      <c r="S114" s="56">
        <f t="shared" si="32"/>
        <v>0</v>
      </c>
      <c r="T114" s="74">
        <f t="shared" ca="1" si="29"/>
        <v>0</v>
      </c>
      <c r="V114" s="186">
        <v>9</v>
      </c>
      <c r="W114" s="187">
        <f t="shared" ca="1" si="33"/>
        <v>0</v>
      </c>
      <c r="X114" s="188">
        <f t="shared" ca="1" si="30"/>
        <v>0</v>
      </c>
      <c r="Y114" s="189">
        <f t="shared" ca="1" si="31"/>
        <v>0</v>
      </c>
      <c r="AA114" s="51"/>
    </row>
    <row r="115" spans="1:27" ht="14.25" customHeight="1" thickBot="1" x14ac:dyDescent="0.3">
      <c r="A115" s="126">
        <v>44180</v>
      </c>
      <c r="B115" s="192"/>
      <c r="C115" s="90">
        <v>0.15446099999999999</v>
      </c>
      <c r="D115" s="168"/>
      <c r="E115" s="169">
        <f t="shared" si="22"/>
        <v>0</v>
      </c>
      <c r="F115" s="168"/>
      <c r="G115" s="169">
        <f t="shared" si="23"/>
        <v>0</v>
      </c>
      <c r="H115" s="170">
        <f t="shared" si="24"/>
        <v>0</v>
      </c>
      <c r="I115" s="171">
        <v>2273</v>
      </c>
      <c r="J115" s="172"/>
      <c r="K115" s="173">
        <f t="shared" si="25"/>
        <v>0</v>
      </c>
      <c r="L115" s="174"/>
      <c r="M115" s="175"/>
      <c r="N115" s="176"/>
      <c r="O115" s="177"/>
      <c r="P115" s="178">
        <f t="shared" ca="1" si="26"/>
        <v>0</v>
      </c>
      <c r="Q115" s="179">
        <f t="shared" ca="1" si="27"/>
        <v>0</v>
      </c>
      <c r="R115" s="180">
        <f t="shared" ca="1" si="28"/>
        <v>0</v>
      </c>
      <c r="S115" s="181">
        <f t="shared" si="32"/>
        <v>0</v>
      </c>
      <c r="T115" s="75">
        <f t="shared" ca="1" si="29"/>
        <v>0</v>
      </c>
      <c r="V115" s="186">
        <v>9</v>
      </c>
      <c r="W115" s="187">
        <f t="shared" ca="1" si="33"/>
        <v>0</v>
      </c>
      <c r="X115" s="188">
        <f t="shared" ca="1" si="30"/>
        <v>0</v>
      </c>
      <c r="Y115" s="189">
        <f t="shared" ca="1" si="31"/>
        <v>0</v>
      </c>
      <c r="AA115" s="51"/>
    </row>
    <row r="116" spans="1:27" ht="14.25" customHeight="1" x14ac:dyDescent="0.25">
      <c r="A116" s="152">
        <v>44211</v>
      </c>
      <c r="B116" s="190">
        <v>2021</v>
      </c>
      <c r="C116" s="88">
        <v>0.16578599999999999</v>
      </c>
      <c r="D116" s="153"/>
      <c r="E116" s="154">
        <f t="shared" si="22"/>
        <v>0</v>
      </c>
      <c r="F116" s="153"/>
      <c r="G116" s="154">
        <f t="shared" si="23"/>
        <v>0</v>
      </c>
      <c r="H116" s="155">
        <f t="shared" si="24"/>
        <v>0</v>
      </c>
      <c r="I116" s="156">
        <v>2273</v>
      </c>
      <c r="J116" s="157"/>
      <c r="K116" s="158">
        <f t="shared" si="25"/>
        <v>0</v>
      </c>
      <c r="L116" s="159"/>
      <c r="M116" s="160"/>
      <c r="N116" s="161"/>
      <c r="O116" s="162"/>
      <c r="P116" s="163">
        <f t="shared" ca="1" si="26"/>
        <v>0</v>
      </c>
      <c r="Q116" s="164">
        <f t="shared" ca="1" si="27"/>
        <v>0</v>
      </c>
      <c r="R116" s="165">
        <f t="shared" ca="1" si="28"/>
        <v>0</v>
      </c>
      <c r="S116" s="166">
        <f t="shared" si="32"/>
        <v>0</v>
      </c>
      <c r="T116" s="167">
        <f t="shared" ca="1" si="29"/>
        <v>0</v>
      </c>
      <c r="V116" s="186">
        <v>9</v>
      </c>
      <c r="W116" s="187">
        <f t="shared" ca="1" si="33"/>
        <v>0</v>
      </c>
      <c r="X116" s="188">
        <f t="shared" ca="1" si="30"/>
        <v>0</v>
      </c>
      <c r="Y116" s="189">
        <f t="shared" ca="1" si="31"/>
        <v>0</v>
      </c>
      <c r="AA116" s="51"/>
    </row>
    <row r="117" spans="1:27" ht="14.25" customHeight="1" x14ac:dyDescent="0.25">
      <c r="A117" s="125">
        <v>44242</v>
      </c>
      <c r="B117" s="191"/>
      <c r="C117" s="89">
        <v>0.16578599999999999</v>
      </c>
      <c r="D117" s="122"/>
      <c r="E117" s="91">
        <f t="shared" si="22"/>
        <v>0</v>
      </c>
      <c r="F117" s="122"/>
      <c r="G117" s="91">
        <f t="shared" si="23"/>
        <v>0</v>
      </c>
      <c r="H117" s="123">
        <f t="shared" si="24"/>
        <v>0</v>
      </c>
      <c r="I117" s="92">
        <v>2273</v>
      </c>
      <c r="J117" s="93"/>
      <c r="K117" s="94">
        <f t="shared" si="25"/>
        <v>0</v>
      </c>
      <c r="L117" s="80"/>
      <c r="M117" s="79"/>
      <c r="N117" s="78"/>
      <c r="O117" s="77"/>
      <c r="P117" s="95">
        <f t="shared" ca="1" si="26"/>
        <v>0</v>
      </c>
      <c r="Q117" s="96">
        <f t="shared" ca="1" si="27"/>
        <v>0</v>
      </c>
      <c r="R117" s="97">
        <f t="shared" ca="1" si="28"/>
        <v>0</v>
      </c>
      <c r="S117" s="56">
        <f t="shared" si="32"/>
        <v>0</v>
      </c>
      <c r="T117" s="74">
        <f t="shared" ca="1" si="29"/>
        <v>0</v>
      </c>
      <c r="V117" s="186">
        <v>9</v>
      </c>
      <c r="W117" s="187">
        <f t="shared" ca="1" si="33"/>
        <v>0</v>
      </c>
      <c r="X117" s="188">
        <f t="shared" ca="1" si="30"/>
        <v>0</v>
      </c>
      <c r="Y117" s="189">
        <f t="shared" ca="1" si="31"/>
        <v>0</v>
      </c>
      <c r="AA117" s="51"/>
    </row>
    <row r="118" spans="1:27" ht="14.25" customHeight="1" x14ac:dyDescent="0.25">
      <c r="A118" s="125">
        <v>44270</v>
      </c>
      <c r="B118" s="191"/>
      <c r="C118" s="89">
        <v>0.16578599999999999</v>
      </c>
      <c r="D118" s="122"/>
      <c r="E118" s="91">
        <f t="shared" si="22"/>
        <v>0</v>
      </c>
      <c r="F118" s="122"/>
      <c r="G118" s="91">
        <f t="shared" si="23"/>
        <v>0</v>
      </c>
      <c r="H118" s="123">
        <f t="shared" si="24"/>
        <v>0</v>
      </c>
      <c r="I118" s="92">
        <v>2273</v>
      </c>
      <c r="J118" s="93"/>
      <c r="K118" s="94">
        <f t="shared" si="25"/>
        <v>0</v>
      </c>
      <c r="L118" s="80"/>
      <c r="M118" s="79"/>
      <c r="N118" s="78"/>
      <c r="O118" s="77"/>
      <c r="P118" s="95">
        <f t="shared" ca="1" si="26"/>
        <v>0</v>
      </c>
      <c r="Q118" s="96">
        <f t="shared" ca="1" si="27"/>
        <v>0</v>
      </c>
      <c r="R118" s="97">
        <f t="shared" ca="1" si="28"/>
        <v>0</v>
      </c>
      <c r="S118" s="56">
        <f t="shared" si="32"/>
        <v>0</v>
      </c>
      <c r="T118" s="74">
        <f t="shared" ca="1" si="29"/>
        <v>0</v>
      </c>
      <c r="V118" s="186">
        <v>9</v>
      </c>
      <c r="W118" s="187">
        <f t="shared" ca="1" si="33"/>
        <v>0</v>
      </c>
      <c r="X118" s="188">
        <f t="shared" ca="1" si="30"/>
        <v>0</v>
      </c>
      <c r="Y118" s="189">
        <f t="shared" ca="1" si="31"/>
        <v>0</v>
      </c>
      <c r="AA118" s="51"/>
    </row>
    <row r="119" spans="1:27" ht="14.25" customHeight="1" x14ac:dyDescent="0.25">
      <c r="A119" s="125">
        <v>44301</v>
      </c>
      <c r="B119" s="191"/>
      <c r="C119" s="89">
        <v>0.16578599999999999</v>
      </c>
      <c r="D119" s="122"/>
      <c r="E119" s="91">
        <f t="shared" si="22"/>
        <v>0</v>
      </c>
      <c r="F119" s="122"/>
      <c r="G119" s="91">
        <f t="shared" si="23"/>
        <v>0</v>
      </c>
      <c r="H119" s="123">
        <f t="shared" si="24"/>
        <v>0</v>
      </c>
      <c r="I119" s="92">
        <v>2273</v>
      </c>
      <c r="J119" s="93"/>
      <c r="K119" s="94">
        <f t="shared" si="25"/>
        <v>0</v>
      </c>
      <c r="L119" s="80"/>
      <c r="M119" s="79"/>
      <c r="N119" s="78"/>
      <c r="O119" s="77"/>
      <c r="P119" s="95">
        <f t="shared" ca="1" si="26"/>
        <v>0</v>
      </c>
      <c r="Q119" s="96">
        <f t="shared" ca="1" si="27"/>
        <v>0</v>
      </c>
      <c r="R119" s="97">
        <f t="shared" ca="1" si="28"/>
        <v>0</v>
      </c>
      <c r="S119" s="56">
        <f t="shared" si="32"/>
        <v>0</v>
      </c>
      <c r="T119" s="74">
        <f t="shared" ca="1" si="29"/>
        <v>0</v>
      </c>
      <c r="V119" s="186">
        <v>9</v>
      </c>
      <c r="W119" s="187">
        <f t="shared" ca="1" si="33"/>
        <v>0</v>
      </c>
      <c r="X119" s="188">
        <f t="shared" ca="1" si="30"/>
        <v>0</v>
      </c>
      <c r="Y119" s="189">
        <f t="shared" ca="1" si="31"/>
        <v>0</v>
      </c>
      <c r="AA119" s="51"/>
    </row>
    <row r="120" spans="1:27" ht="14.25" customHeight="1" x14ac:dyDescent="0.25">
      <c r="A120" s="125">
        <v>44331</v>
      </c>
      <c r="B120" s="191"/>
      <c r="C120" s="89">
        <v>0.16578599999999999</v>
      </c>
      <c r="D120" s="122"/>
      <c r="E120" s="91">
        <f t="shared" si="22"/>
        <v>0</v>
      </c>
      <c r="F120" s="122"/>
      <c r="G120" s="91">
        <f t="shared" si="23"/>
        <v>0</v>
      </c>
      <c r="H120" s="123">
        <f t="shared" si="24"/>
        <v>0</v>
      </c>
      <c r="I120" s="92">
        <v>2273</v>
      </c>
      <c r="J120" s="93"/>
      <c r="K120" s="94">
        <f t="shared" si="25"/>
        <v>0</v>
      </c>
      <c r="L120" s="80"/>
      <c r="M120" s="79"/>
      <c r="N120" s="78"/>
      <c r="O120" s="77"/>
      <c r="P120" s="95">
        <f t="shared" ca="1" si="26"/>
        <v>0</v>
      </c>
      <c r="Q120" s="96">
        <f t="shared" ca="1" si="27"/>
        <v>0</v>
      </c>
      <c r="R120" s="97">
        <f t="shared" ca="1" si="28"/>
        <v>0</v>
      </c>
      <c r="S120" s="56">
        <f t="shared" si="32"/>
        <v>0</v>
      </c>
      <c r="T120" s="74">
        <f t="shared" ca="1" si="29"/>
        <v>0</v>
      </c>
      <c r="V120" s="186">
        <v>9</v>
      </c>
      <c r="W120" s="187">
        <f t="shared" ca="1" si="33"/>
        <v>0</v>
      </c>
      <c r="X120" s="188">
        <f t="shared" ca="1" si="30"/>
        <v>0</v>
      </c>
      <c r="Y120" s="189">
        <f t="shared" ca="1" si="31"/>
        <v>0</v>
      </c>
      <c r="AA120" s="51"/>
    </row>
    <row r="121" spans="1:27" ht="14.25" customHeight="1" thickBot="1" x14ac:dyDescent="0.3">
      <c r="A121" s="130">
        <v>44362</v>
      </c>
      <c r="B121" s="191"/>
      <c r="C121" s="90">
        <v>0.16578599999999999</v>
      </c>
      <c r="D121" s="122"/>
      <c r="E121" s="91">
        <f t="shared" si="22"/>
        <v>0</v>
      </c>
      <c r="F121" s="122"/>
      <c r="G121" s="91">
        <f t="shared" si="23"/>
        <v>0</v>
      </c>
      <c r="H121" s="123">
        <f t="shared" si="24"/>
        <v>0</v>
      </c>
      <c r="I121" s="92">
        <v>2273</v>
      </c>
      <c r="J121" s="93"/>
      <c r="K121" s="94">
        <f t="shared" si="25"/>
        <v>0</v>
      </c>
      <c r="L121" s="80"/>
      <c r="M121" s="79"/>
      <c r="N121" s="78"/>
      <c r="O121" s="77"/>
      <c r="P121" s="95">
        <f t="shared" ca="1" si="26"/>
        <v>0</v>
      </c>
      <c r="Q121" s="96">
        <f t="shared" ca="1" si="27"/>
        <v>0</v>
      </c>
      <c r="R121" s="97">
        <f t="shared" ca="1" si="28"/>
        <v>0</v>
      </c>
      <c r="S121" s="56">
        <f t="shared" si="32"/>
        <v>0</v>
      </c>
      <c r="T121" s="74">
        <f t="shared" ca="1" si="29"/>
        <v>0</v>
      </c>
      <c r="V121" s="186">
        <v>9</v>
      </c>
      <c r="W121" s="187">
        <f t="shared" ca="1" si="33"/>
        <v>0</v>
      </c>
      <c r="X121" s="188">
        <f t="shared" ca="1" si="30"/>
        <v>0</v>
      </c>
      <c r="Y121" s="189">
        <f t="shared" ca="1" si="31"/>
        <v>0</v>
      </c>
      <c r="AA121" s="51"/>
    </row>
    <row r="122" spans="1:27" ht="14.25" customHeight="1" x14ac:dyDescent="0.25">
      <c r="A122" s="133">
        <v>44392</v>
      </c>
      <c r="B122" s="191"/>
      <c r="C122" s="89">
        <v>0.17979700000000001</v>
      </c>
      <c r="D122" s="122"/>
      <c r="E122" s="91">
        <f t="shared" si="22"/>
        <v>0</v>
      </c>
      <c r="F122" s="122"/>
      <c r="G122" s="91">
        <f t="shared" si="23"/>
        <v>0</v>
      </c>
      <c r="H122" s="123">
        <f t="shared" si="24"/>
        <v>0</v>
      </c>
      <c r="I122" s="92">
        <v>2273</v>
      </c>
      <c r="J122" s="93"/>
      <c r="K122" s="94">
        <f t="shared" si="25"/>
        <v>0</v>
      </c>
      <c r="L122" s="80"/>
      <c r="M122" s="79"/>
      <c r="N122" s="78"/>
      <c r="O122" s="77"/>
      <c r="P122" s="95">
        <f t="shared" ca="1" si="26"/>
        <v>0</v>
      </c>
      <c r="Q122" s="96">
        <f t="shared" ca="1" si="27"/>
        <v>0</v>
      </c>
      <c r="R122" s="97">
        <f t="shared" ca="1" si="28"/>
        <v>0</v>
      </c>
      <c r="S122" s="56">
        <f t="shared" si="32"/>
        <v>0</v>
      </c>
      <c r="T122" s="74">
        <f t="shared" ca="1" si="29"/>
        <v>0</v>
      </c>
      <c r="V122" s="186">
        <v>9</v>
      </c>
      <c r="W122" s="187">
        <f t="shared" ca="1" si="33"/>
        <v>0</v>
      </c>
      <c r="X122" s="188">
        <f t="shared" ca="1" si="30"/>
        <v>0</v>
      </c>
      <c r="Y122" s="189">
        <f t="shared" ca="1" si="31"/>
        <v>0</v>
      </c>
      <c r="AA122" s="51"/>
    </row>
    <row r="123" spans="1:27" ht="14.25" customHeight="1" x14ac:dyDescent="0.25">
      <c r="A123" s="125">
        <v>44423</v>
      </c>
      <c r="B123" s="191"/>
      <c r="C123" s="89">
        <v>0.17979700000000001</v>
      </c>
      <c r="D123" s="122"/>
      <c r="E123" s="91">
        <f t="shared" si="22"/>
        <v>0</v>
      </c>
      <c r="F123" s="122"/>
      <c r="G123" s="91">
        <f t="shared" si="23"/>
        <v>0</v>
      </c>
      <c r="H123" s="123">
        <f t="shared" si="24"/>
        <v>0</v>
      </c>
      <c r="I123" s="92">
        <v>2273</v>
      </c>
      <c r="J123" s="93"/>
      <c r="K123" s="94">
        <f t="shared" si="25"/>
        <v>0</v>
      </c>
      <c r="L123" s="80"/>
      <c r="M123" s="79"/>
      <c r="N123" s="78"/>
      <c r="O123" s="77"/>
      <c r="P123" s="95">
        <f t="shared" ca="1" si="26"/>
        <v>0</v>
      </c>
      <c r="Q123" s="96">
        <f t="shared" ca="1" si="27"/>
        <v>0</v>
      </c>
      <c r="R123" s="97">
        <f t="shared" ca="1" si="28"/>
        <v>0</v>
      </c>
      <c r="S123" s="56">
        <f t="shared" si="32"/>
        <v>0</v>
      </c>
      <c r="T123" s="74">
        <f t="shared" ca="1" si="29"/>
        <v>0</v>
      </c>
      <c r="V123" s="186">
        <v>9</v>
      </c>
      <c r="W123" s="187">
        <f t="shared" ca="1" si="33"/>
        <v>0</v>
      </c>
      <c r="X123" s="188">
        <f t="shared" ca="1" si="30"/>
        <v>0</v>
      </c>
      <c r="Y123" s="189">
        <f t="shared" ca="1" si="31"/>
        <v>0</v>
      </c>
      <c r="AA123" s="51"/>
    </row>
    <row r="124" spans="1:27" ht="14.25" customHeight="1" x14ac:dyDescent="0.25">
      <c r="A124" s="125">
        <v>44454</v>
      </c>
      <c r="B124" s="191"/>
      <c r="C124" s="89">
        <v>0.17979700000000001</v>
      </c>
      <c r="D124" s="122"/>
      <c r="E124" s="91">
        <f t="shared" si="22"/>
        <v>0</v>
      </c>
      <c r="F124" s="122"/>
      <c r="G124" s="91">
        <f t="shared" si="23"/>
        <v>0</v>
      </c>
      <c r="H124" s="123">
        <f t="shared" si="24"/>
        <v>0</v>
      </c>
      <c r="I124" s="92">
        <v>2273</v>
      </c>
      <c r="J124" s="93"/>
      <c r="K124" s="94">
        <f t="shared" si="25"/>
        <v>0</v>
      </c>
      <c r="L124" s="80"/>
      <c r="M124" s="79"/>
      <c r="N124" s="78"/>
      <c r="O124" s="77"/>
      <c r="P124" s="95">
        <f t="shared" ca="1" si="26"/>
        <v>0</v>
      </c>
      <c r="Q124" s="96">
        <f t="shared" ca="1" si="27"/>
        <v>0</v>
      </c>
      <c r="R124" s="97">
        <f t="shared" ca="1" si="28"/>
        <v>0</v>
      </c>
      <c r="S124" s="56">
        <f t="shared" si="32"/>
        <v>0</v>
      </c>
      <c r="T124" s="74">
        <f t="shared" ca="1" si="29"/>
        <v>0</v>
      </c>
      <c r="V124" s="186">
        <v>9</v>
      </c>
      <c r="W124" s="187">
        <f t="shared" ca="1" si="33"/>
        <v>0</v>
      </c>
      <c r="X124" s="188">
        <f t="shared" ca="1" si="30"/>
        <v>0</v>
      </c>
      <c r="Y124" s="189">
        <f t="shared" ca="1" si="31"/>
        <v>0</v>
      </c>
      <c r="AA124" s="51"/>
    </row>
    <row r="125" spans="1:27" ht="14.25" customHeight="1" x14ac:dyDescent="0.25">
      <c r="A125" s="125">
        <v>44484</v>
      </c>
      <c r="B125" s="191"/>
      <c r="C125" s="89">
        <v>0.17979700000000001</v>
      </c>
      <c r="D125" s="122"/>
      <c r="E125" s="91">
        <f t="shared" si="22"/>
        <v>0</v>
      </c>
      <c r="F125" s="122"/>
      <c r="G125" s="91">
        <f t="shared" si="23"/>
        <v>0</v>
      </c>
      <c r="H125" s="123">
        <f t="shared" si="24"/>
        <v>0</v>
      </c>
      <c r="I125" s="92">
        <v>2273</v>
      </c>
      <c r="J125" s="93"/>
      <c r="K125" s="94">
        <f t="shared" si="25"/>
        <v>0</v>
      </c>
      <c r="L125" s="80"/>
      <c r="M125" s="79"/>
      <c r="N125" s="78"/>
      <c r="O125" s="77"/>
      <c r="P125" s="95">
        <f t="shared" ca="1" si="26"/>
        <v>0</v>
      </c>
      <c r="Q125" s="96">
        <f t="shared" ca="1" si="27"/>
        <v>0</v>
      </c>
      <c r="R125" s="97">
        <f t="shared" ca="1" si="28"/>
        <v>0</v>
      </c>
      <c r="S125" s="56">
        <f t="shared" si="32"/>
        <v>0</v>
      </c>
      <c r="T125" s="74">
        <f t="shared" ca="1" si="29"/>
        <v>0</v>
      </c>
      <c r="V125" s="186">
        <v>9</v>
      </c>
      <c r="W125" s="187">
        <f t="shared" ca="1" si="33"/>
        <v>0</v>
      </c>
      <c r="X125" s="188">
        <f t="shared" ca="1" si="30"/>
        <v>0</v>
      </c>
      <c r="Y125" s="189">
        <f t="shared" ca="1" si="31"/>
        <v>0</v>
      </c>
      <c r="AA125" s="51"/>
    </row>
    <row r="126" spans="1:27" ht="14.25" customHeight="1" x14ac:dyDescent="0.25">
      <c r="A126" s="125">
        <v>44515</v>
      </c>
      <c r="B126" s="191"/>
      <c r="C126" s="89">
        <v>0.17979700000000001</v>
      </c>
      <c r="D126" s="122"/>
      <c r="E126" s="91">
        <f t="shared" si="22"/>
        <v>0</v>
      </c>
      <c r="F126" s="122"/>
      <c r="G126" s="91">
        <f t="shared" si="23"/>
        <v>0</v>
      </c>
      <c r="H126" s="123">
        <f t="shared" si="24"/>
        <v>0</v>
      </c>
      <c r="I126" s="92">
        <v>2273</v>
      </c>
      <c r="J126" s="93"/>
      <c r="K126" s="94">
        <f t="shared" si="25"/>
        <v>0</v>
      </c>
      <c r="L126" s="80"/>
      <c r="M126" s="79"/>
      <c r="N126" s="78"/>
      <c r="O126" s="77"/>
      <c r="P126" s="95">
        <f t="shared" ca="1" si="26"/>
        <v>0</v>
      </c>
      <c r="Q126" s="96">
        <f t="shared" ca="1" si="27"/>
        <v>0</v>
      </c>
      <c r="R126" s="97">
        <f t="shared" ca="1" si="28"/>
        <v>0</v>
      </c>
      <c r="S126" s="56">
        <f t="shared" si="32"/>
        <v>0</v>
      </c>
      <c r="T126" s="74">
        <f t="shared" ca="1" si="29"/>
        <v>0</v>
      </c>
      <c r="V126" s="186">
        <v>9</v>
      </c>
      <c r="W126" s="187">
        <f t="shared" ca="1" si="33"/>
        <v>0</v>
      </c>
      <c r="X126" s="188">
        <f t="shared" ca="1" si="30"/>
        <v>0</v>
      </c>
      <c r="Y126" s="189">
        <f t="shared" ca="1" si="31"/>
        <v>0</v>
      </c>
      <c r="AA126" s="51"/>
    </row>
    <row r="127" spans="1:27" ht="14.25" customHeight="1" thickBot="1" x14ac:dyDescent="0.3">
      <c r="A127" s="126">
        <v>44545</v>
      </c>
      <c r="B127" s="192"/>
      <c r="C127" s="90">
        <v>0.17979700000000001</v>
      </c>
      <c r="D127" s="168"/>
      <c r="E127" s="169">
        <f t="shared" si="22"/>
        <v>0</v>
      </c>
      <c r="F127" s="168"/>
      <c r="G127" s="169">
        <f t="shared" si="23"/>
        <v>0</v>
      </c>
      <c r="H127" s="170">
        <f t="shared" si="24"/>
        <v>0</v>
      </c>
      <c r="I127" s="171">
        <v>2273</v>
      </c>
      <c r="J127" s="172"/>
      <c r="K127" s="173">
        <f t="shared" si="25"/>
        <v>0</v>
      </c>
      <c r="L127" s="174"/>
      <c r="M127" s="175"/>
      <c r="N127" s="176"/>
      <c r="O127" s="177"/>
      <c r="P127" s="178">
        <f t="shared" ca="1" si="26"/>
        <v>0</v>
      </c>
      <c r="Q127" s="179">
        <f t="shared" ca="1" si="27"/>
        <v>0</v>
      </c>
      <c r="R127" s="180">
        <f t="shared" ca="1" si="28"/>
        <v>0</v>
      </c>
      <c r="S127" s="181">
        <f t="shared" si="32"/>
        <v>0</v>
      </c>
      <c r="T127" s="75">
        <f t="shared" ca="1" si="29"/>
        <v>0</v>
      </c>
      <c r="V127" s="186">
        <v>9</v>
      </c>
      <c r="W127" s="187">
        <f t="shared" ca="1" si="33"/>
        <v>0</v>
      </c>
      <c r="X127" s="188">
        <f t="shared" ca="1" si="30"/>
        <v>0</v>
      </c>
      <c r="Y127" s="189">
        <f t="shared" ca="1" si="31"/>
        <v>0</v>
      </c>
      <c r="AA127" s="51"/>
    </row>
    <row r="128" spans="1:27" ht="14.25" customHeight="1" x14ac:dyDescent="0.25">
      <c r="A128" s="152">
        <v>44576</v>
      </c>
      <c r="B128" s="190">
        <v>2022</v>
      </c>
      <c r="C128" s="88">
        <v>0.23544499999999999</v>
      </c>
      <c r="D128" s="153"/>
      <c r="E128" s="154">
        <f t="shared" si="22"/>
        <v>0</v>
      </c>
      <c r="F128" s="153"/>
      <c r="G128" s="154">
        <f t="shared" si="23"/>
        <v>0</v>
      </c>
      <c r="H128" s="155">
        <f t="shared" si="24"/>
        <v>0</v>
      </c>
      <c r="I128" s="156">
        <v>2273</v>
      </c>
      <c r="J128" s="157"/>
      <c r="K128" s="158">
        <f t="shared" si="25"/>
        <v>0</v>
      </c>
      <c r="L128" s="159"/>
      <c r="M128" s="160"/>
      <c r="N128" s="161"/>
      <c r="O128" s="162"/>
      <c r="P128" s="163">
        <f t="shared" ca="1" si="26"/>
        <v>0</v>
      </c>
      <c r="Q128" s="164">
        <f t="shared" ca="1" si="27"/>
        <v>0</v>
      </c>
      <c r="R128" s="165">
        <f t="shared" ca="1" si="28"/>
        <v>0</v>
      </c>
      <c r="S128" s="166">
        <f t="shared" si="32"/>
        <v>0</v>
      </c>
      <c r="T128" s="167">
        <f t="shared" ca="1" si="29"/>
        <v>0</v>
      </c>
      <c r="V128" s="186">
        <v>9</v>
      </c>
      <c r="W128" s="187">
        <f t="shared" ca="1" si="33"/>
        <v>0</v>
      </c>
      <c r="X128" s="188">
        <f t="shared" ca="1" si="30"/>
        <v>0</v>
      </c>
      <c r="Y128" s="189">
        <f t="shared" ca="1" si="31"/>
        <v>0</v>
      </c>
      <c r="AA128" s="51"/>
    </row>
    <row r="129" spans="1:27" ht="14.25" customHeight="1" x14ac:dyDescent="0.25">
      <c r="A129" s="125">
        <v>44607</v>
      </c>
      <c r="B129" s="191"/>
      <c r="C129" s="89">
        <v>0.23544499999999999</v>
      </c>
      <c r="D129" s="122"/>
      <c r="E129" s="91">
        <f t="shared" si="22"/>
        <v>0</v>
      </c>
      <c r="F129" s="122"/>
      <c r="G129" s="91">
        <f t="shared" si="23"/>
        <v>0</v>
      </c>
      <c r="H129" s="123">
        <f t="shared" si="24"/>
        <v>0</v>
      </c>
      <c r="I129" s="92">
        <v>2273</v>
      </c>
      <c r="J129" s="93"/>
      <c r="K129" s="94">
        <f t="shared" si="25"/>
        <v>0</v>
      </c>
      <c r="L129" s="80"/>
      <c r="M129" s="79"/>
      <c r="N129" s="78"/>
      <c r="O129" s="77"/>
      <c r="P129" s="95">
        <f t="shared" ca="1" si="26"/>
        <v>0</v>
      </c>
      <c r="Q129" s="96">
        <f t="shared" ca="1" si="27"/>
        <v>0</v>
      </c>
      <c r="R129" s="97">
        <f t="shared" ca="1" si="28"/>
        <v>0</v>
      </c>
      <c r="S129" s="56">
        <f t="shared" si="32"/>
        <v>0</v>
      </c>
      <c r="T129" s="74">
        <f t="shared" ca="1" si="29"/>
        <v>0</v>
      </c>
      <c r="V129" s="186">
        <v>9</v>
      </c>
      <c r="W129" s="187">
        <f t="shared" ca="1" si="33"/>
        <v>0</v>
      </c>
      <c r="X129" s="188">
        <f t="shared" ca="1" si="30"/>
        <v>0</v>
      </c>
      <c r="Y129" s="189">
        <f t="shared" ca="1" si="31"/>
        <v>0</v>
      </c>
      <c r="AA129" s="51"/>
    </row>
    <row r="130" spans="1:27" ht="14.25" customHeight="1" x14ac:dyDescent="0.25">
      <c r="A130" s="125">
        <v>44635</v>
      </c>
      <c r="B130" s="191"/>
      <c r="C130" s="89">
        <v>0.23544499999999999</v>
      </c>
      <c r="D130" s="122"/>
      <c r="E130" s="91">
        <f t="shared" si="22"/>
        <v>0</v>
      </c>
      <c r="F130" s="122"/>
      <c r="G130" s="91">
        <f t="shared" si="23"/>
        <v>0</v>
      </c>
      <c r="H130" s="123">
        <f t="shared" si="24"/>
        <v>0</v>
      </c>
      <c r="I130" s="92">
        <v>2273</v>
      </c>
      <c r="J130" s="93"/>
      <c r="K130" s="94">
        <f t="shared" si="25"/>
        <v>0</v>
      </c>
      <c r="L130" s="80"/>
      <c r="M130" s="79"/>
      <c r="N130" s="78"/>
      <c r="O130" s="77"/>
      <c r="P130" s="95">
        <f t="shared" ca="1" si="26"/>
        <v>0</v>
      </c>
      <c r="Q130" s="96">
        <f t="shared" ca="1" si="27"/>
        <v>0</v>
      </c>
      <c r="R130" s="97">
        <f t="shared" ca="1" si="28"/>
        <v>0</v>
      </c>
      <c r="S130" s="56">
        <f t="shared" si="32"/>
        <v>0</v>
      </c>
      <c r="T130" s="74">
        <f t="shared" ca="1" si="29"/>
        <v>0</v>
      </c>
      <c r="V130" s="186">
        <v>9</v>
      </c>
      <c r="W130" s="187">
        <f t="shared" ca="1" si="33"/>
        <v>0</v>
      </c>
      <c r="X130" s="188">
        <f t="shared" ca="1" si="30"/>
        <v>0</v>
      </c>
      <c r="Y130" s="189">
        <f t="shared" ca="1" si="31"/>
        <v>0</v>
      </c>
      <c r="AA130" s="51"/>
    </row>
    <row r="131" spans="1:27" ht="14.25" customHeight="1" x14ac:dyDescent="0.25">
      <c r="A131" s="125">
        <v>44666</v>
      </c>
      <c r="B131" s="191"/>
      <c r="C131" s="89">
        <v>0.23544499999999999</v>
      </c>
      <c r="D131" s="122"/>
      <c r="E131" s="91">
        <f t="shared" si="22"/>
        <v>0</v>
      </c>
      <c r="F131" s="122"/>
      <c r="G131" s="91">
        <f t="shared" si="23"/>
        <v>0</v>
      </c>
      <c r="H131" s="123">
        <f t="shared" si="24"/>
        <v>0</v>
      </c>
      <c r="I131" s="92">
        <v>2273</v>
      </c>
      <c r="J131" s="93"/>
      <c r="K131" s="94">
        <f t="shared" si="25"/>
        <v>0</v>
      </c>
      <c r="L131" s="80"/>
      <c r="M131" s="79"/>
      <c r="N131" s="78"/>
      <c r="O131" s="77"/>
      <c r="P131" s="95">
        <f t="shared" ca="1" si="26"/>
        <v>0</v>
      </c>
      <c r="Q131" s="96">
        <f t="shared" ca="1" si="27"/>
        <v>0</v>
      </c>
      <c r="R131" s="97">
        <f t="shared" ca="1" si="28"/>
        <v>0</v>
      </c>
      <c r="S131" s="56">
        <f t="shared" si="32"/>
        <v>0</v>
      </c>
      <c r="T131" s="74">
        <f t="shared" ca="1" si="29"/>
        <v>0</v>
      </c>
      <c r="V131" s="186">
        <v>9</v>
      </c>
      <c r="W131" s="187">
        <f t="shared" ca="1" si="33"/>
        <v>0</v>
      </c>
      <c r="X131" s="188">
        <f t="shared" ca="1" si="30"/>
        <v>0</v>
      </c>
      <c r="Y131" s="189">
        <f t="shared" ca="1" si="31"/>
        <v>0</v>
      </c>
      <c r="AA131" s="51"/>
    </row>
    <row r="132" spans="1:27" ht="14.25" customHeight="1" x14ac:dyDescent="0.25">
      <c r="A132" s="125">
        <v>44696</v>
      </c>
      <c r="B132" s="191"/>
      <c r="C132" s="89">
        <v>0.23544499999999999</v>
      </c>
      <c r="D132" s="122"/>
      <c r="E132" s="91">
        <f t="shared" si="22"/>
        <v>0</v>
      </c>
      <c r="F132" s="122"/>
      <c r="G132" s="91">
        <f t="shared" si="23"/>
        <v>0</v>
      </c>
      <c r="H132" s="123">
        <f t="shared" si="24"/>
        <v>0</v>
      </c>
      <c r="I132" s="92">
        <v>2273</v>
      </c>
      <c r="J132" s="93"/>
      <c r="K132" s="94">
        <f t="shared" si="25"/>
        <v>0</v>
      </c>
      <c r="L132" s="80"/>
      <c r="M132" s="79"/>
      <c r="N132" s="78"/>
      <c r="O132" s="77"/>
      <c r="P132" s="95">
        <f t="shared" ca="1" si="26"/>
        <v>0</v>
      </c>
      <c r="Q132" s="96">
        <f t="shared" ca="1" si="27"/>
        <v>0</v>
      </c>
      <c r="R132" s="97">
        <f t="shared" ca="1" si="28"/>
        <v>0</v>
      </c>
      <c r="S132" s="56">
        <f t="shared" si="32"/>
        <v>0</v>
      </c>
      <c r="T132" s="74">
        <f t="shared" ca="1" si="29"/>
        <v>0</v>
      </c>
      <c r="V132" s="186">
        <v>9</v>
      </c>
      <c r="W132" s="187">
        <f t="shared" ca="1" si="33"/>
        <v>0</v>
      </c>
      <c r="X132" s="188">
        <f t="shared" ca="1" si="30"/>
        <v>0</v>
      </c>
      <c r="Y132" s="189">
        <f t="shared" ca="1" si="31"/>
        <v>0</v>
      </c>
      <c r="AA132" s="51"/>
    </row>
    <row r="133" spans="1:27" ht="14.25" customHeight="1" thickBot="1" x14ac:dyDescent="0.3">
      <c r="A133" s="130">
        <v>44727</v>
      </c>
      <c r="B133" s="191"/>
      <c r="C133" s="90">
        <v>0.23544499999999999</v>
      </c>
      <c r="D133" s="122"/>
      <c r="E133" s="91">
        <f t="shared" si="22"/>
        <v>0</v>
      </c>
      <c r="F133" s="122"/>
      <c r="G133" s="91">
        <f t="shared" si="23"/>
        <v>0</v>
      </c>
      <c r="H133" s="123">
        <f t="shared" si="24"/>
        <v>0</v>
      </c>
      <c r="I133" s="92">
        <v>2273</v>
      </c>
      <c r="J133" s="93"/>
      <c r="K133" s="94">
        <f t="shared" si="25"/>
        <v>0</v>
      </c>
      <c r="L133" s="80"/>
      <c r="M133" s="79"/>
      <c r="N133" s="78"/>
      <c r="O133" s="77"/>
      <c r="P133" s="95">
        <f t="shared" ca="1" si="26"/>
        <v>0</v>
      </c>
      <c r="Q133" s="96">
        <f t="shared" ca="1" si="27"/>
        <v>0</v>
      </c>
      <c r="R133" s="97">
        <f t="shared" ca="1" si="28"/>
        <v>0</v>
      </c>
      <c r="S133" s="56">
        <f t="shared" si="32"/>
        <v>0</v>
      </c>
      <c r="T133" s="74">
        <f t="shared" ca="1" si="29"/>
        <v>0</v>
      </c>
      <c r="V133" s="186">
        <v>9</v>
      </c>
      <c r="W133" s="187">
        <f t="shared" ca="1" si="33"/>
        <v>0</v>
      </c>
      <c r="X133" s="188">
        <f t="shared" ca="1" si="30"/>
        <v>0</v>
      </c>
      <c r="Y133" s="189">
        <f t="shared" ca="1" si="31"/>
        <v>0</v>
      </c>
      <c r="AA133" s="51"/>
    </row>
    <row r="134" spans="1:27" ht="14.25" customHeight="1" x14ac:dyDescent="0.25">
      <c r="A134" s="133">
        <v>44757</v>
      </c>
      <c r="B134" s="191"/>
      <c r="C134" s="89">
        <v>0.33360299999999998</v>
      </c>
      <c r="D134" s="122"/>
      <c r="E134" s="91">
        <f t="shared" si="22"/>
        <v>0</v>
      </c>
      <c r="F134" s="122"/>
      <c r="G134" s="91">
        <f t="shared" si="23"/>
        <v>0</v>
      </c>
      <c r="H134" s="123">
        <f t="shared" si="24"/>
        <v>0</v>
      </c>
      <c r="I134" s="92">
        <v>2273</v>
      </c>
      <c r="J134" s="93"/>
      <c r="K134" s="94">
        <f t="shared" si="25"/>
        <v>0</v>
      </c>
      <c r="L134" s="80"/>
      <c r="M134" s="79"/>
      <c r="N134" s="78"/>
      <c r="O134" s="77"/>
      <c r="P134" s="95">
        <f t="shared" ca="1" si="26"/>
        <v>0</v>
      </c>
      <c r="Q134" s="96">
        <f t="shared" ca="1" si="27"/>
        <v>0</v>
      </c>
      <c r="R134" s="97">
        <f t="shared" ca="1" si="28"/>
        <v>0</v>
      </c>
      <c r="S134" s="56">
        <f t="shared" si="32"/>
        <v>0</v>
      </c>
      <c r="T134" s="74">
        <f t="shared" ca="1" si="29"/>
        <v>0</v>
      </c>
      <c r="V134" s="186">
        <v>9</v>
      </c>
      <c r="W134" s="187">
        <f t="shared" ca="1" si="33"/>
        <v>0</v>
      </c>
      <c r="X134" s="188">
        <f t="shared" ca="1" si="30"/>
        <v>0</v>
      </c>
      <c r="Y134" s="189">
        <f t="shared" ca="1" si="31"/>
        <v>0</v>
      </c>
      <c r="AA134" s="51"/>
    </row>
    <row r="135" spans="1:27" ht="14.25" customHeight="1" x14ac:dyDescent="0.25">
      <c r="A135" s="125">
        <v>44788</v>
      </c>
      <c r="B135" s="191"/>
      <c r="C135" s="89">
        <v>0.33360299999999998</v>
      </c>
      <c r="D135" s="122"/>
      <c r="E135" s="91">
        <f t="shared" si="22"/>
        <v>0</v>
      </c>
      <c r="F135" s="122"/>
      <c r="G135" s="91">
        <f t="shared" si="23"/>
        <v>0</v>
      </c>
      <c r="H135" s="123">
        <f t="shared" si="24"/>
        <v>0</v>
      </c>
      <c r="I135" s="92">
        <v>2273</v>
      </c>
      <c r="J135" s="93"/>
      <c r="K135" s="94">
        <f t="shared" si="25"/>
        <v>0</v>
      </c>
      <c r="L135" s="80"/>
      <c r="M135" s="79"/>
      <c r="N135" s="78"/>
      <c r="O135" s="77"/>
      <c r="P135" s="95">
        <f t="shared" ca="1" si="26"/>
        <v>0</v>
      </c>
      <c r="Q135" s="96">
        <f t="shared" ca="1" si="27"/>
        <v>0</v>
      </c>
      <c r="R135" s="97">
        <f t="shared" ca="1" si="28"/>
        <v>0</v>
      </c>
      <c r="S135" s="56">
        <f t="shared" si="32"/>
        <v>0</v>
      </c>
      <c r="T135" s="74">
        <f t="shared" ca="1" si="29"/>
        <v>0</v>
      </c>
      <c r="V135" s="186">
        <v>9</v>
      </c>
      <c r="W135" s="187">
        <f t="shared" ca="1" si="33"/>
        <v>0</v>
      </c>
      <c r="X135" s="188">
        <f t="shared" ca="1" si="30"/>
        <v>0</v>
      </c>
      <c r="Y135" s="189">
        <f t="shared" ca="1" si="31"/>
        <v>0</v>
      </c>
      <c r="AA135" s="51"/>
    </row>
    <row r="136" spans="1:27" ht="14.25" customHeight="1" x14ac:dyDescent="0.25">
      <c r="A136" s="125">
        <v>44819</v>
      </c>
      <c r="B136" s="191"/>
      <c r="C136" s="89">
        <v>0.33360299999999998</v>
      </c>
      <c r="D136" s="122"/>
      <c r="E136" s="91">
        <f t="shared" si="22"/>
        <v>0</v>
      </c>
      <c r="F136" s="122"/>
      <c r="G136" s="91">
        <f t="shared" si="23"/>
        <v>0</v>
      </c>
      <c r="H136" s="123">
        <f t="shared" si="24"/>
        <v>0</v>
      </c>
      <c r="I136" s="92">
        <v>2273</v>
      </c>
      <c r="J136" s="93"/>
      <c r="K136" s="94">
        <f t="shared" si="25"/>
        <v>0</v>
      </c>
      <c r="L136" s="80"/>
      <c r="M136" s="79"/>
      <c r="N136" s="78"/>
      <c r="O136" s="77"/>
      <c r="P136" s="95">
        <f t="shared" ca="1" si="26"/>
        <v>0</v>
      </c>
      <c r="Q136" s="96">
        <f t="shared" ca="1" si="27"/>
        <v>0</v>
      </c>
      <c r="R136" s="97">
        <f t="shared" ca="1" si="28"/>
        <v>0</v>
      </c>
      <c r="S136" s="56">
        <f t="shared" ref="S136:S174" si="34">ROUND(H136*6.6/1000,2)</f>
        <v>0</v>
      </c>
      <c r="T136" s="74">
        <f t="shared" ca="1" si="29"/>
        <v>0</v>
      </c>
      <c r="V136" s="186">
        <v>9</v>
      </c>
      <c r="W136" s="187">
        <f t="shared" ref="W136:W175" ca="1" si="35">IF(T136&gt;0,$X$5-A136,0)</f>
        <v>0</v>
      </c>
      <c r="X136" s="188">
        <f t="shared" ca="1" si="30"/>
        <v>0</v>
      </c>
      <c r="Y136" s="189">
        <f t="shared" ca="1" si="31"/>
        <v>0</v>
      </c>
      <c r="AA136" s="51"/>
    </row>
    <row r="137" spans="1:27" ht="14.25" customHeight="1" x14ac:dyDescent="0.25">
      <c r="A137" s="125">
        <v>44849</v>
      </c>
      <c r="B137" s="191"/>
      <c r="C137" s="89">
        <v>0.33360299999999998</v>
      </c>
      <c r="D137" s="122"/>
      <c r="E137" s="91">
        <f t="shared" ref="E137:E174" si="36">IF(D137="A1",1200,IF(D137="A2",900,IF(D137="B",600,IF(D137="C",300,0))))</f>
        <v>0</v>
      </c>
      <c r="F137" s="122"/>
      <c r="G137" s="91">
        <f t="shared" ref="G137:G174" si="37">IF(F137="A1",1200,IF(F137="A2",900,IF(F137="B",600,IF(F137="C",300,0))))</f>
        <v>0</v>
      </c>
      <c r="H137" s="123">
        <f t="shared" ref="H137:H174" si="38">(E137-G137)*C137</f>
        <v>0</v>
      </c>
      <c r="I137" s="92">
        <v>2273</v>
      </c>
      <c r="J137" s="93"/>
      <c r="K137" s="94">
        <f t="shared" ref="K137:K174" si="39">C137*I137*J137</f>
        <v>0</v>
      </c>
      <c r="L137" s="80"/>
      <c r="M137" s="79"/>
      <c r="N137" s="78"/>
      <c r="O137" s="77"/>
      <c r="P137" s="95">
        <f t="shared" ref="P137:P174" ca="1" si="40">IF(L137&gt;0,IF(((TODAY()-L137)/365.25)&lt;7,500,250),0)+IF(M137&gt;0,IF(((TODAY()-M137)/365.25)&lt;7,500,250),0)+IF(N137&gt;0,IF(((TODAY()-N137)/365.25)&lt;7,500,250),0)+IF(O137&gt;0,IF(((TODAY()-O137)/365.25)&lt;7,500,250),0)</f>
        <v>0</v>
      </c>
      <c r="Q137" s="96">
        <f t="shared" ref="Q137:Q174" ca="1" si="41">ROUND(C137*P137,2)</f>
        <v>0</v>
      </c>
      <c r="R137" s="97">
        <f t="shared" ref="R137:R175" ca="1" si="42">SUM(Q137,K137,H137)</f>
        <v>0</v>
      </c>
      <c r="S137" s="56">
        <f t="shared" si="34"/>
        <v>0</v>
      </c>
      <c r="T137" s="74">
        <f t="shared" ref="T137:T174" ca="1" si="43">R137-S137</f>
        <v>0</v>
      </c>
      <c r="V137" s="186">
        <v>9</v>
      </c>
      <c r="W137" s="187">
        <f t="shared" ca="1" si="35"/>
        <v>0</v>
      </c>
      <c r="X137" s="188">
        <f t="shared" ref="X137:X174" ca="1" si="44">IF(T137&gt;0,ROUND(T137*0.09*W137/36000*100,2),0)</f>
        <v>0</v>
      </c>
      <c r="Y137" s="189">
        <f t="shared" ref="Y137:Y174" ca="1" si="45">X137+T137</f>
        <v>0</v>
      </c>
      <c r="AA137" s="51"/>
    </row>
    <row r="138" spans="1:27" ht="14.25" customHeight="1" x14ac:dyDescent="0.25">
      <c r="A138" s="125">
        <v>44880</v>
      </c>
      <c r="B138" s="191"/>
      <c r="C138" s="89">
        <v>0.33360299999999998</v>
      </c>
      <c r="D138" s="122"/>
      <c r="E138" s="91">
        <f t="shared" si="36"/>
        <v>0</v>
      </c>
      <c r="F138" s="122"/>
      <c r="G138" s="91">
        <f t="shared" si="37"/>
        <v>0</v>
      </c>
      <c r="H138" s="123">
        <f t="shared" si="38"/>
        <v>0</v>
      </c>
      <c r="I138" s="92">
        <v>2273</v>
      </c>
      <c r="J138" s="93"/>
      <c r="K138" s="94">
        <f t="shared" si="39"/>
        <v>0</v>
      </c>
      <c r="L138" s="80"/>
      <c r="M138" s="79"/>
      <c r="N138" s="78"/>
      <c r="O138" s="77"/>
      <c r="P138" s="95">
        <f t="shared" ca="1" si="40"/>
        <v>0</v>
      </c>
      <c r="Q138" s="96">
        <f t="shared" ca="1" si="41"/>
        <v>0</v>
      </c>
      <c r="R138" s="97">
        <f t="shared" ca="1" si="42"/>
        <v>0</v>
      </c>
      <c r="S138" s="56">
        <f t="shared" si="34"/>
        <v>0</v>
      </c>
      <c r="T138" s="74">
        <f t="shared" ca="1" si="43"/>
        <v>0</v>
      </c>
      <c r="V138" s="186">
        <v>9</v>
      </c>
      <c r="W138" s="187">
        <f t="shared" ca="1" si="35"/>
        <v>0</v>
      </c>
      <c r="X138" s="188">
        <f t="shared" ca="1" si="44"/>
        <v>0</v>
      </c>
      <c r="Y138" s="189">
        <f t="shared" ca="1" si="45"/>
        <v>0</v>
      </c>
      <c r="AA138" s="51"/>
    </row>
    <row r="139" spans="1:27" ht="14.25" customHeight="1" thickBot="1" x14ac:dyDescent="0.3">
      <c r="A139" s="126">
        <v>44910</v>
      </c>
      <c r="B139" s="192"/>
      <c r="C139" s="90">
        <v>0.33360299999999998</v>
      </c>
      <c r="D139" s="168"/>
      <c r="E139" s="169">
        <f t="shared" si="36"/>
        <v>0</v>
      </c>
      <c r="F139" s="168"/>
      <c r="G139" s="169">
        <f t="shared" si="37"/>
        <v>0</v>
      </c>
      <c r="H139" s="170">
        <f t="shared" si="38"/>
        <v>0</v>
      </c>
      <c r="I139" s="171">
        <v>2273</v>
      </c>
      <c r="J139" s="172"/>
      <c r="K139" s="173">
        <f t="shared" si="39"/>
        <v>0</v>
      </c>
      <c r="L139" s="174"/>
      <c r="M139" s="175"/>
      <c r="N139" s="176"/>
      <c r="O139" s="177"/>
      <c r="P139" s="178">
        <f t="shared" ca="1" si="40"/>
        <v>0</v>
      </c>
      <c r="Q139" s="179">
        <f t="shared" ca="1" si="41"/>
        <v>0</v>
      </c>
      <c r="R139" s="180">
        <f t="shared" ca="1" si="42"/>
        <v>0</v>
      </c>
      <c r="S139" s="181">
        <f t="shared" si="34"/>
        <v>0</v>
      </c>
      <c r="T139" s="75">
        <f t="shared" ca="1" si="43"/>
        <v>0</v>
      </c>
      <c r="V139" s="186">
        <v>9</v>
      </c>
      <c r="W139" s="187">
        <f t="shared" ca="1" si="35"/>
        <v>0</v>
      </c>
      <c r="X139" s="188">
        <f t="shared" ca="1" si="44"/>
        <v>0</v>
      </c>
      <c r="Y139" s="189">
        <f t="shared" ca="1" si="45"/>
        <v>0</v>
      </c>
      <c r="AA139" s="51"/>
    </row>
    <row r="140" spans="1:27" ht="14.25" customHeight="1" x14ac:dyDescent="0.25">
      <c r="A140" s="152">
        <v>44941</v>
      </c>
      <c r="B140" s="190">
        <v>2023</v>
      </c>
      <c r="C140" s="88">
        <v>0.43368390000000001</v>
      </c>
      <c r="D140" s="153"/>
      <c r="E140" s="154">
        <f t="shared" ref="E140:E163" si="46">IF(D140="A1",1200,IF(D140="A2",900,IF(D140="B",600,IF(D140="C",300,0))))</f>
        <v>0</v>
      </c>
      <c r="F140" s="153"/>
      <c r="G140" s="154">
        <f t="shared" ref="G140:G163" si="47">IF(F140="A1",1200,IF(F140="A2",900,IF(F140="B",600,IF(F140="C",300,0))))</f>
        <v>0</v>
      </c>
      <c r="H140" s="155">
        <f t="shared" ref="H140:H163" si="48">(E140-G140)*C140</f>
        <v>0</v>
      </c>
      <c r="I140" s="156">
        <v>2273</v>
      </c>
      <c r="J140" s="157"/>
      <c r="K140" s="158">
        <f t="shared" ref="K140:K163" si="49">C140*I140*J140</f>
        <v>0</v>
      </c>
      <c r="L140" s="159"/>
      <c r="M140" s="160"/>
      <c r="N140" s="161"/>
      <c r="O140" s="162"/>
      <c r="P140" s="163">
        <f t="shared" ref="P140:P163" ca="1" si="50">IF(L140&gt;0,IF(((TODAY()-L140)/365.25)&lt;7,500,250),0)+IF(M140&gt;0,IF(((TODAY()-M140)/365.25)&lt;7,500,250),0)+IF(N140&gt;0,IF(((TODAY()-N140)/365.25)&lt;7,500,250),0)+IF(O140&gt;0,IF(((TODAY()-O140)/365.25)&lt;7,500,250),0)</f>
        <v>0</v>
      </c>
      <c r="Q140" s="164">
        <f t="shared" ref="Q140:Q163" ca="1" si="51">ROUND(C140*P140,2)</f>
        <v>0</v>
      </c>
      <c r="R140" s="165">
        <f t="shared" ref="R140:R163" ca="1" si="52">SUM(Q140,K140,H140)</f>
        <v>0</v>
      </c>
      <c r="S140" s="166">
        <f t="shared" ref="S140:S150" si="53">ROUND(H140*6.6/1000,2)</f>
        <v>0</v>
      </c>
      <c r="T140" s="167">
        <f t="shared" ref="T140:T154" ca="1" si="54">R140-S140</f>
        <v>0</v>
      </c>
      <c r="V140" s="186">
        <v>9</v>
      </c>
      <c r="W140" s="187">
        <f t="shared" ref="W140:W154" ca="1" si="55">IF(T140&gt;0,$X$5-A140,0)</f>
        <v>0</v>
      </c>
      <c r="X140" s="188">
        <f t="shared" ref="X140:X156" ca="1" si="56">IF(T140&gt;0,ROUND(T140*0.09*W140/36000*100,2),0)</f>
        <v>0</v>
      </c>
      <c r="Y140" s="189">
        <f t="shared" ref="Y140:Y163" ca="1" si="57">X140+T140</f>
        <v>0</v>
      </c>
      <c r="AA140" s="51"/>
    </row>
    <row r="141" spans="1:27" ht="14.25" customHeight="1" x14ac:dyDescent="0.25">
      <c r="A141" s="125">
        <v>44972</v>
      </c>
      <c r="B141" s="191"/>
      <c r="C141" s="89">
        <v>0.43368390000000001</v>
      </c>
      <c r="D141" s="122"/>
      <c r="E141" s="91">
        <f t="shared" si="46"/>
        <v>0</v>
      </c>
      <c r="F141" s="122"/>
      <c r="G141" s="91">
        <f t="shared" si="47"/>
        <v>0</v>
      </c>
      <c r="H141" s="123">
        <f t="shared" si="48"/>
        <v>0</v>
      </c>
      <c r="I141" s="92">
        <v>2273</v>
      </c>
      <c r="J141" s="93"/>
      <c r="K141" s="94">
        <f t="shared" si="49"/>
        <v>0</v>
      </c>
      <c r="L141" s="80"/>
      <c r="M141" s="79"/>
      <c r="N141" s="78"/>
      <c r="O141" s="77"/>
      <c r="P141" s="95">
        <f t="shared" ca="1" si="50"/>
        <v>0</v>
      </c>
      <c r="Q141" s="96">
        <f t="shared" ca="1" si="51"/>
        <v>0</v>
      </c>
      <c r="R141" s="97">
        <f t="shared" ca="1" si="52"/>
        <v>0</v>
      </c>
      <c r="S141" s="56">
        <f t="shared" si="53"/>
        <v>0</v>
      </c>
      <c r="T141" s="74">
        <f t="shared" ca="1" si="54"/>
        <v>0</v>
      </c>
      <c r="V141" s="186">
        <v>9</v>
      </c>
      <c r="W141" s="187">
        <f t="shared" ca="1" si="55"/>
        <v>0</v>
      </c>
      <c r="X141" s="188">
        <f t="shared" ca="1" si="56"/>
        <v>0</v>
      </c>
      <c r="Y141" s="189">
        <f t="shared" ca="1" si="57"/>
        <v>0</v>
      </c>
      <c r="AA141" s="51"/>
    </row>
    <row r="142" spans="1:27" ht="14.25" customHeight="1" x14ac:dyDescent="0.25">
      <c r="A142" s="125">
        <v>45000</v>
      </c>
      <c r="B142" s="191"/>
      <c r="C142" s="89">
        <v>0.43368390000000001</v>
      </c>
      <c r="D142" s="122"/>
      <c r="E142" s="91">
        <f t="shared" si="46"/>
        <v>0</v>
      </c>
      <c r="F142" s="122"/>
      <c r="G142" s="91">
        <f t="shared" si="47"/>
        <v>0</v>
      </c>
      <c r="H142" s="123">
        <f t="shared" si="48"/>
        <v>0</v>
      </c>
      <c r="I142" s="92">
        <v>2273</v>
      </c>
      <c r="J142" s="93"/>
      <c r="K142" s="94">
        <f t="shared" si="49"/>
        <v>0</v>
      </c>
      <c r="L142" s="80"/>
      <c r="M142" s="79"/>
      <c r="N142" s="78"/>
      <c r="O142" s="77"/>
      <c r="P142" s="95">
        <f t="shared" ca="1" si="50"/>
        <v>0</v>
      </c>
      <c r="Q142" s="96">
        <f t="shared" ca="1" si="51"/>
        <v>0</v>
      </c>
      <c r="R142" s="97">
        <f t="shared" ca="1" si="52"/>
        <v>0</v>
      </c>
      <c r="S142" s="56">
        <f t="shared" si="53"/>
        <v>0</v>
      </c>
      <c r="T142" s="74">
        <f t="shared" ca="1" si="54"/>
        <v>0</v>
      </c>
      <c r="V142" s="186">
        <v>9</v>
      </c>
      <c r="W142" s="187">
        <f t="shared" ca="1" si="55"/>
        <v>0</v>
      </c>
      <c r="X142" s="188">
        <f t="shared" ca="1" si="56"/>
        <v>0</v>
      </c>
      <c r="Y142" s="189">
        <f t="shared" ca="1" si="57"/>
        <v>0</v>
      </c>
      <c r="AA142" s="51"/>
    </row>
    <row r="143" spans="1:27" ht="14.25" customHeight="1" x14ac:dyDescent="0.25">
      <c r="A143" s="125">
        <v>45031</v>
      </c>
      <c r="B143" s="191"/>
      <c r="C143" s="89">
        <v>0.43368390000000001</v>
      </c>
      <c r="D143" s="122"/>
      <c r="E143" s="91">
        <f t="shared" si="46"/>
        <v>0</v>
      </c>
      <c r="F143" s="122"/>
      <c r="G143" s="91">
        <f t="shared" si="47"/>
        <v>0</v>
      </c>
      <c r="H143" s="123">
        <f t="shared" si="48"/>
        <v>0</v>
      </c>
      <c r="I143" s="92">
        <v>2273</v>
      </c>
      <c r="J143" s="93"/>
      <c r="K143" s="94">
        <f t="shared" si="49"/>
        <v>0</v>
      </c>
      <c r="L143" s="80"/>
      <c r="M143" s="79"/>
      <c r="N143" s="78"/>
      <c r="O143" s="77"/>
      <c r="P143" s="95">
        <f t="shared" ca="1" si="50"/>
        <v>0</v>
      </c>
      <c r="Q143" s="96">
        <f t="shared" ca="1" si="51"/>
        <v>0</v>
      </c>
      <c r="R143" s="97">
        <f t="shared" ca="1" si="52"/>
        <v>0</v>
      </c>
      <c r="S143" s="56">
        <f t="shared" si="53"/>
        <v>0</v>
      </c>
      <c r="T143" s="74">
        <f t="shared" ca="1" si="54"/>
        <v>0</v>
      </c>
      <c r="V143" s="186">
        <v>9</v>
      </c>
      <c r="W143" s="187">
        <f t="shared" ca="1" si="55"/>
        <v>0</v>
      </c>
      <c r="X143" s="188">
        <f t="shared" ca="1" si="56"/>
        <v>0</v>
      </c>
      <c r="Y143" s="189">
        <f t="shared" ca="1" si="57"/>
        <v>0</v>
      </c>
      <c r="AA143" s="51"/>
    </row>
    <row r="144" spans="1:27" ht="14.25" customHeight="1" x14ac:dyDescent="0.25">
      <c r="A144" s="125">
        <v>45061</v>
      </c>
      <c r="B144" s="191"/>
      <c r="C144" s="89">
        <v>0.43368390000000001</v>
      </c>
      <c r="D144" s="122"/>
      <c r="E144" s="91">
        <f t="shared" si="46"/>
        <v>0</v>
      </c>
      <c r="F144" s="122"/>
      <c r="G144" s="91">
        <f t="shared" si="47"/>
        <v>0</v>
      </c>
      <c r="H144" s="123">
        <f t="shared" si="48"/>
        <v>0</v>
      </c>
      <c r="I144" s="92">
        <v>2273</v>
      </c>
      <c r="J144" s="93"/>
      <c r="K144" s="94">
        <f t="shared" si="49"/>
        <v>0</v>
      </c>
      <c r="L144" s="80"/>
      <c r="M144" s="79"/>
      <c r="N144" s="78"/>
      <c r="O144" s="77"/>
      <c r="P144" s="95">
        <f t="shared" ca="1" si="50"/>
        <v>0</v>
      </c>
      <c r="Q144" s="96">
        <f t="shared" ca="1" si="51"/>
        <v>0</v>
      </c>
      <c r="R144" s="97">
        <f t="shared" ca="1" si="52"/>
        <v>0</v>
      </c>
      <c r="S144" s="56">
        <f t="shared" si="53"/>
        <v>0</v>
      </c>
      <c r="T144" s="74">
        <f t="shared" ca="1" si="54"/>
        <v>0</v>
      </c>
      <c r="V144" s="186">
        <v>9</v>
      </c>
      <c r="W144" s="187">
        <f t="shared" ca="1" si="55"/>
        <v>0</v>
      </c>
      <c r="X144" s="188">
        <f t="shared" ca="1" si="56"/>
        <v>0</v>
      </c>
      <c r="Y144" s="189">
        <f t="shared" ca="1" si="57"/>
        <v>0</v>
      </c>
      <c r="AA144" s="51"/>
    </row>
    <row r="145" spans="1:27" ht="14.25" customHeight="1" thickBot="1" x14ac:dyDescent="0.3">
      <c r="A145" s="130">
        <v>45092</v>
      </c>
      <c r="B145" s="191"/>
      <c r="C145" s="90">
        <v>0.43368390000000001</v>
      </c>
      <c r="D145" s="122"/>
      <c r="E145" s="91">
        <f t="shared" si="46"/>
        <v>0</v>
      </c>
      <c r="F145" s="122"/>
      <c r="G145" s="91">
        <f t="shared" si="47"/>
        <v>0</v>
      </c>
      <c r="H145" s="123">
        <f t="shared" si="48"/>
        <v>0</v>
      </c>
      <c r="I145" s="92">
        <v>2273</v>
      </c>
      <c r="J145" s="93"/>
      <c r="K145" s="94">
        <f t="shared" si="49"/>
        <v>0</v>
      </c>
      <c r="L145" s="80"/>
      <c r="M145" s="79"/>
      <c r="N145" s="78"/>
      <c r="O145" s="77"/>
      <c r="P145" s="95">
        <f t="shared" ca="1" si="50"/>
        <v>0</v>
      </c>
      <c r="Q145" s="96">
        <f t="shared" ca="1" si="51"/>
        <v>0</v>
      </c>
      <c r="R145" s="97">
        <f t="shared" ca="1" si="52"/>
        <v>0</v>
      </c>
      <c r="S145" s="56">
        <f t="shared" si="53"/>
        <v>0</v>
      </c>
      <c r="T145" s="74">
        <f t="shared" ca="1" si="54"/>
        <v>0</v>
      </c>
      <c r="V145" s="186">
        <v>9</v>
      </c>
      <c r="W145" s="187">
        <f t="shared" ca="1" si="55"/>
        <v>0</v>
      </c>
      <c r="X145" s="188">
        <f t="shared" ca="1" si="56"/>
        <v>0</v>
      </c>
      <c r="Y145" s="189">
        <f t="shared" ca="1" si="57"/>
        <v>0</v>
      </c>
      <c r="AA145" s="51"/>
    </row>
    <row r="146" spans="1:27" ht="14.25" customHeight="1" x14ac:dyDescent="0.25">
      <c r="A146" s="133">
        <v>45122</v>
      </c>
      <c r="B146" s="191"/>
      <c r="C146" s="89">
        <v>0.50979600000000003</v>
      </c>
      <c r="D146" s="122"/>
      <c r="E146" s="91">
        <f t="shared" si="46"/>
        <v>0</v>
      </c>
      <c r="F146" s="122"/>
      <c r="G146" s="91">
        <f t="shared" si="47"/>
        <v>0</v>
      </c>
      <c r="H146" s="123">
        <f t="shared" si="48"/>
        <v>0</v>
      </c>
      <c r="I146" s="92">
        <v>2273</v>
      </c>
      <c r="J146" s="93"/>
      <c r="K146" s="94">
        <f t="shared" si="49"/>
        <v>0</v>
      </c>
      <c r="L146" s="80"/>
      <c r="M146" s="79"/>
      <c r="N146" s="78"/>
      <c r="O146" s="77"/>
      <c r="P146" s="95">
        <f t="shared" ca="1" si="50"/>
        <v>0</v>
      </c>
      <c r="Q146" s="96">
        <f t="shared" ca="1" si="51"/>
        <v>0</v>
      </c>
      <c r="R146" s="97">
        <f t="shared" ca="1" si="52"/>
        <v>0</v>
      </c>
      <c r="S146" s="56">
        <f t="shared" si="53"/>
        <v>0</v>
      </c>
      <c r="T146" s="74">
        <f t="shared" ca="1" si="54"/>
        <v>0</v>
      </c>
      <c r="V146" s="186">
        <v>9</v>
      </c>
      <c r="W146" s="187">
        <f t="shared" ca="1" si="55"/>
        <v>0</v>
      </c>
      <c r="X146" s="188">
        <f t="shared" ca="1" si="56"/>
        <v>0</v>
      </c>
      <c r="Y146" s="189">
        <f t="shared" ca="1" si="57"/>
        <v>0</v>
      </c>
      <c r="AA146" s="51"/>
    </row>
    <row r="147" spans="1:27" ht="14.25" customHeight="1" x14ac:dyDescent="0.25">
      <c r="A147" s="125">
        <v>45153</v>
      </c>
      <c r="B147" s="191"/>
      <c r="C147" s="89">
        <v>0.50979600000000003</v>
      </c>
      <c r="D147" s="122"/>
      <c r="E147" s="91">
        <f t="shared" si="46"/>
        <v>0</v>
      </c>
      <c r="F147" s="122"/>
      <c r="G147" s="91">
        <f t="shared" si="47"/>
        <v>0</v>
      </c>
      <c r="H147" s="123">
        <f t="shared" si="48"/>
        <v>0</v>
      </c>
      <c r="I147" s="92">
        <v>2273</v>
      </c>
      <c r="J147" s="93"/>
      <c r="K147" s="94">
        <f t="shared" si="49"/>
        <v>0</v>
      </c>
      <c r="L147" s="80"/>
      <c r="M147" s="79"/>
      <c r="N147" s="78"/>
      <c r="O147" s="77"/>
      <c r="P147" s="95">
        <f t="shared" ca="1" si="50"/>
        <v>0</v>
      </c>
      <c r="Q147" s="96">
        <f t="shared" ca="1" si="51"/>
        <v>0</v>
      </c>
      <c r="R147" s="97">
        <f t="shared" ca="1" si="52"/>
        <v>0</v>
      </c>
      <c r="S147" s="56">
        <f t="shared" si="53"/>
        <v>0</v>
      </c>
      <c r="T147" s="74">
        <f t="shared" ca="1" si="54"/>
        <v>0</v>
      </c>
      <c r="V147" s="186">
        <v>9</v>
      </c>
      <c r="W147" s="187">
        <f t="shared" ca="1" si="55"/>
        <v>0</v>
      </c>
      <c r="X147" s="188">
        <f t="shared" ca="1" si="56"/>
        <v>0</v>
      </c>
      <c r="Y147" s="189">
        <f t="shared" ca="1" si="57"/>
        <v>0</v>
      </c>
      <c r="AA147" s="51"/>
    </row>
    <row r="148" spans="1:27" ht="14.25" customHeight="1" x14ac:dyDescent="0.25">
      <c r="A148" s="125">
        <v>45184</v>
      </c>
      <c r="B148" s="191"/>
      <c r="C148" s="89">
        <v>0.50979600000000003</v>
      </c>
      <c r="D148" s="122"/>
      <c r="E148" s="91">
        <f t="shared" si="46"/>
        <v>0</v>
      </c>
      <c r="F148" s="122"/>
      <c r="G148" s="91">
        <f t="shared" si="47"/>
        <v>0</v>
      </c>
      <c r="H148" s="123">
        <f t="shared" si="48"/>
        <v>0</v>
      </c>
      <c r="I148" s="92">
        <v>2273</v>
      </c>
      <c r="J148" s="93"/>
      <c r="K148" s="94">
        <f t="shared" si="49"/>
        <v>0</v>
      </c>
      <c r="L148" s="80"/>
      <c r="M148" s="79"/>
      <c r="N148" s="78"/>
      <c r="O148" s="77"/>
      <c r="P148" s="95">
        <f t="shared" ca="1" si="50"/>
        <v>0</v>
      </c>
      <c r="Q148" s="96">
        <f t="shared" ca="1" si="51"/>
        <v>0</v>
      </c>
      <c r="R148" s="97">
        <f t="shared" ca="1" si="52"/>
        <v>0</v>
      </c>
      <c r="S148" s="56">
        <f t="shared" si="53"/>
        <v>0</v>
      </c>
      <c r="T148" s="74">
        <f t="shared" ca="1" si="54"/>
        <v>0</v>
      </c>
      <c r="V148" s="186">
        <v>9</v>
      </c>
      <c r="W148" s="187">
        <f t="shared" ca="1" si="55"/>
        <v>0</v>
      </c>
      <c r="X148" s="188">
        <f t="shared" ca="1" si="56"/>
        <v>0</v>
      </c>
      <c r="Y148" s="189">
        <f t="shared" ca="1" si="57"/>
        <v>0</v>
      </c>
      <c r="AA148" s="51"/>
    </row>
    <row r="149" spans="1:27" ht="14.25" customHeight="1" x14ac:dyDescent="0.25">
      <c r="A149" s="125">
        <v>45214</v>
      </c>
      <c r="B149" s="191"/>
      <c r="C149" s="89">
        <v>0.50979600000000003</v>
      </c>
      <c r="D149" s="122"/>
      <c r="E149" s="91">
        <f t="shared" si="46"/>
        <v>0</v>
      </c>
      <c r="F149" s="122"/>
      <c r="G149" s="91">
        <f t="shared" si="47"/>
        <v>0</v>
      </c>
      <c r="H149" s="123">
        <f t="shared" si="48"/>
        <v>0</v>
      </c>
      <c r="I149" s="92">
        <v>2273</v>
      </c>
      <c r="J149" s="93"/>
      <c r="K149" s="94">
        <f t="shared" si="49"/>
        <v>0</v>
      </c>
      <c r="L149" s="80"/>
      <c r="M149" s="79"/>
      <c r="N149" s="78"/>
      <c r="O149" s="77"/>
      <c r="P149" s="95">
        <f t="shared" ca="1" si="50"/>
        <v>0</v>
      </c>
      <c r="Q149" s="96">
        <f t="shared" ca="1" si="51"/>
        <v>0</v>
      </c>
      <c r="R149" s="97">
        <f t="shared" ca="1" si="52"/>
        <v>0</v>
      </c>
      <c r="S149" s="56">
        <f t="shared" si="53"/>
        <v>0</v>
      </c>
      <c r="T149" s="74">
        <f t="shared" ca="1" si="54"/>
        <v>0</v>
      </c>
      <c r="V149" s="186">
        <v>9</v>
      </c>
      <c r="W149" s="187">
        <f t="shared" ca="1" si="55"/>
        <v>0</v>
      </c>
      <c r="X149" s="188">
        <f t="shared" ca="1" si="56"/>
        <v>0</v>
      </c>
      <c r="Y149" s="189">
        <f t="shared" ca="1" si="57"/>
        <v>0</v>
      </c>
      <c r="AA149" s="51"/>
    </row>
    <row r="150" spans="1:27" ht="14.25" customHeight="1" x14ac:dyDescent="0.25">
      <c r="A150" s="125">
        <v>45245</v>
      </c>
      <c r="B150" s="191"/>
      <c r="C150" s="89">
        <v>0.50979600000000003</v>
      </c>
      <c r="D150" s="122"/>
      <c r="E150" s="91">
        <f t="shared" si="46"/>
        <v>0</v>
      </c>
      <c r="F150" s="122"/>
      <c r="G150" s="91">
        <f t="shared" si="47"/>
        <v>0</v>
      </c>
      <c r="H150" s="123">
        <f t="shared" si="48"/>
        <v>0</v>
      </c>
      <c r="I150" s="92">
        <v>2273</v>
      </c>
      <c r="J150" s="93"/>
      <c r="K150" s="94">
        <f t="shared" si="49"/>
        <v>0</v>
      </c>
      <c r="L150" s="80"/>
      <c r="M150" s="79"/>
      <c r="N150" s="78"/>
      <c r="O150" s="77"/>
      <c r="P150" s="95">
        <f t="shared" ca="1" si="50"/>
        <v>0</v>
      </c>
      <c r="Q150" s="96">
        <f t="shared" ca="1" si="51"/>
        <v>0</v>
      </c>
      <c r="R150" s="97">
        <f t="shared" ca="1" si="52"/>
        <v>0</v>
      </c>
      <c r="S150" s="56">
        <f t="shared" si="53"/>
        <v>0</v>
      </c>
      <c r="T150" s="74">
        <f t="shared" ca="1" si="54"/>
        <v>0</v>
      </c>
      <c r="V150" s="186">
        <v>9</v>
      </c>
      <c r="W150" s="187">
        <f t="shared" ca="1" si="55"/>
        <v>0</v>
      </c>
      <c r="X150" s="188">
        <f t="shared" ca="1" si="56"/>
        <v>0</v>
      </c>
      <c r="Y150" s="189">
        <f t="shared" ca="1" si="57"/>
        <v>0</v>
      </c>
      <c r="AA150" s="51"/>
    </row>
    <row r="151" spans="1:27" ht="14.25" customHeight="1" thickBot="1" x14ac:dyDescent="0.3">
      <c r="A151" s="126">
        <v>45275</v>
      </c>
      <c r="B151" s="192"/>
      <c r="C151" s="89">
        <v>0.50979600000000003</v>
      </c>
      <c r="D151" s="168"/>
      <c r="E151" s="169">
        <f t="shared" si="46"/>
        <v>0</v>
      </c>
      <c r="F151" s="168"/>
      <c r="G151" s="169">
        <f t="shared" si="47"/>
        <v>0</v>
      </c>
      <c r="H151" s="170">
        <f t="shared" si="48"/>
        <v>0</v>
      </c>
      <c r="I151" s="171">
        <v>2273</v>
      </c>
      <c r="J151" s="172"/>
      <c r="K151" s="173">
        <f t="shared" si="49"/>
        <v>0</v>
      </c>
      <c r="L151" s="174"/>
      <c r="M151" s="175"/>
      <c r="N151" s="176"/>
      <c r="O151" s="177"/>
      <c r="P151" s="178">
        <f t="shared" ca="1" si="50"/>
        <v>0</v>
      </c>
      <c r="Q151" s="179">
        <f t="shared" ca="1" si="51"/>
        <v>0</v>
      </c>
      <c r="R151" s="180">
        <f t="shared" ca="1" si="52"/>
        <v>0</v>
      </c>
      <c r="S151" s="181">
        <f>ROUND(H151*7.59/1000,2)</f>
        <v>0</v>
      </c>
      <c r="T151" s="75">
        <f t="shared" ca="1" si="54"/>
        <v>0</v>
      </c>
      <c r="V151" s="186">
        <v>9</v>
      </c>
      <c r="W151" s="187">
        <f t="shared" ca="1" si="55"/>
        <v>0</v>
      </c>
      <c r="X151" s="188">
        <f t="shared" ca="1" si="56"/>
        <v>0</v>
      </c>
      <c r="Y151" s="189">
        <f t="shared" ca="1" si="57"/>
        <v>0</v>
      </c>
      <c r="AA151" s="51"/>
    </row>
    <row r="152" spans="1:27" ht="14.25" customHeight="1" x14ac:dyDescent="0.25">
      <c r="A152" s="152">
        <v>45306</v>
      </c>
      <c r="B152" s="190">
        <v>2024</v>
      </c>
      <c r="C152" s="88">
        <v>0.76087099999999996</v>
      </c>
      <c r="D152" s="153"/>
      <c r="E152" s="154">
        <f t="shared" si="46"/>
        <v>0</v>
      </c>
      <c r="F152" s="153"/>
      <c r="G152" s="154">
        <f t="shared" si="47"/>
        <v>0</v>
      </c>
      <c r="H152" s="155">
        <f t="shared" si="48"/>
        <v>0</v>
      </c>
      <c r="I152" s="156">
        <v>2273</v>
      </c>
      <c r="J152" s="157"/>
      <c r="K152" s="158">
        <f t="shared" si="49"/>
        <v>0</v>
      </c>
      <c r="L152" s="159"/>
      <c r="M152" s="160"/>
      <c r="N152" s="161"/>
      <c r="O152" s="162"/>
      <c r="P152" s="163">
        <f t="shared" ca="1" si="50"/>
        <v>0</v>
      </c>
      <c r="Q152" s="164">
        <f t="shared" ca="1" si="51"/>
        <v>0</v>
      </c>
      <c r="R152" s="165">
        <f t="shared" ca="1" si="52"/>
        <v>0</v>
      </c>
      <c r="S152" s="166">
        <f t="shared" ref="S152:S163" si="58">ROUND(H152*6.6/1000,2)</f>
        <v>0</v>
      </c>
      <c r="T152" s="167">
        <f t="shared" ca="1" si="54"/>
        <v>0</v>
      </c>
      <c r="V152" s="186">
        <v>9</v>
      </c>
      <c r="W152" s="187">
        <f t="shared" ca="1" si="55"/>
        <v>0</v>
      </c>
      <c r="X152" s="188">
        <f t="shared" ca="1" si="56"/>
        <v>0</v>
      </c>
      <c r="Y152" s="189">
        <f t="shared" ca="1" si="57"/>
        <v>0</v>
      </c>
      <c r="AA152" s="51"/>
    </row>
    <row r="153" spans="1:27" ht="14.25" customHeight="1" x14ac:dyDescent="0.25">
      <c r="A153" s="125">
        <v>45337</v>
      </c>
      <c r="B153" s="191"/>
      <c r="C153" s="89">
        <v>0.76087099999999996</v>
      </c>
      <c r="D153" s="122"/>
      <c r="E153" s="91">
        <f t="shared" si="46"/>
        <v>0</v>
      </c>
      <c r="F153" s="122"/>
      <c r="G153" s="91">
        <f t="shared" si="47"/>
        <v>0</v>
      </c>
      <c r="H153" s="123">
        <f t="shared" si="48"/>
        <v>0</v>
      </c>
      <c r="I153" s="92">
        <v>2273</v>
      </c>
      <c r="J153" s="93"/>
      <c r="K153" s="94">
        <f t="shared" si="49"/>
        <v>0</v>
      </c>
      <c r="L153" s="80"/>
      <c r="M153" s="79"/>
      <c r="N153" s="78"/>
      <c r="O153" s="77"/>
      <c r="P153" s="95">
        <f t="shared" ca="1" si="50"/>
        <v>0</v>
      </c>
      <c r="Q153" s="96">
        <f t="shared" ca="1" si="51"/>
        <v>0</v>
      </c>
      <c r="R153" s="97">
        <f t="shared" ca="1" si="52"/>
        <v>0</v>
      </c>
      <c r="S153" s="56">
        <f t="shared" si="58"/>
        <v>0</v>
      </c>
      <c r="T153" s="74">
        <f t="shared" ca="1" si="54"/>
        <v>0</v>
      </c>
      <c r="V153" s="186">
        <v>9</v>
      </c>
      <c r="W153" s="187">
        <f t="shared" ca="1" si="55"/>
        <v>0</v>
      </c>
      <c r="X153" s="188">
        <f t="shared" ca="1" si="56"/>
        <v>0</v>
      </c>
      <c r="Y153" s="189">
        <f t="shared" ca="1" si="57"/>
        <v>0</v>
      </c>
      <c r="AA153" s="51"/>
    </row>
    <row r="154" spans="1:27" ht="14.25" customHeight="1" x14ac:dyDescent="0.25">
      <c r="A154" s="125">
        <v>45366</v>
      </c>
      <c r="B154" s="191"/>
      <c r="C154" s="89">
        <v>0.76087099999999996</v>
      </c>
      <c r="D154" s="122"/>
      <c r="E154" s="91">
        <f t="shared" si="46"/>
        <v>0</v>
      </c>
      <c r="F154" s="122"/>
      <c r="G154" s="91">
        <f t="shared" si="47"/>
        <v>0</v>
      </c>
      <c r="H154" s="123">
        <f t="shared" si="48"/>
        <v>0</v>
      </c>
      <c r="I154" s="92">
        <v>2273</v>
      </c>
      <c r="J154" s="93"/>
      <c r="K154" s="94">
        <f t="shared" si="49"/>
        <v>0</v>
      </c>
      <c r="L154" s="80"/>
      <c r="M154" s="79"/>
      <c r="N154" s="78"/>
      <c r="O154" s="77"/>
      <c r="P154" s="95">
        <f t="shared" ca="1" si="50"/>
        <v>0</v>
      </c>
      <c r="Q154" s="96">
        <f t="shared" ca="1" si="51"/>
        <v>0</v>
      </c>
      <c r="R154" s="97">
        <f t="shared" ca="1" si="52"/>
        <v>0</v>
      </c>
      <c r="S154" s="56">
        <f t="shared" si="58"/>
        <v>0</v>
      </c>
      <c r="T154" s="74">
        <f t="shared" ca="1" si="54"/>
        <v>0</v>
      </c>
      <c r="V154" s="186">
        <v>9</v>
      </c>
      <c r="W154" s="187">
        <f t="shared" ca="1" si="55"/>
        <v>0</v>
      </c>
      <c r="X154" s="188">
        <f t="shared" ca="1" si="56"/>
        <v>0</v>
      </c>
      <c r="Y154" s="189">
        <f t="shared" ca="1" si="57"/>
        <v>0</v>
      </c>
      <c r="AA154" s="51"/>
    </row>
    <row r="155" spans="1:27" ht="14.25" customHeight="1" x14ac:dyDescent="0.25">
      <c r="A155" s="125">
        <v>45397</v>
      </c>
      <c r="B155" s="191"/>
      <c r="C155" s="89">
        <v>0.76087099999999996</v>
      </c>
      <c r="D155" s="122"/>
      <c r="E155" s="91">
        <f t="shared" si="46"/>
        <v>0</v>
      </c>
      <c r="F155" s="122"/>
      <c r="G155" s="91">
        <f t="shared" si="47"/>
        <v>0</v>
      </c>
      <c r="H155" s="123">
        <f t="shared" si="48"/>
        <v>0</v>
      </c>
      <c r="I155" s="92">
        <v>2273</v>
      </c>
      <c r="J155" s="93"/>
      <c r="K155" s="94">
        <f t="shared" si="49"/>
        <v>0</v>
      </c>
      <c r="L155" s="80"/>
      <c r="M155" s="79"/>
      <c r="N155" s="78"/>
      <c r="O155" s="77"/>
      <c r="P155" s="95">
        <f t="shared" ca="1" si="50"/>
        <v>0</v>
      </c>
      <c r="Q155" s="96">
        <f t="shared" ca="1" si="51"/>
        <v>0</v>
      </c>
      <c r="R155" s="97">
        <f t="shared" ca="1" si="52"/>
        <v>0</v>
      </c>
      <c r="S155" s="56">
        <f t="shared" si="58"/>
        <v>0</v>
      </c>
      <c r="T155" s="74">
        <f ca="1">R155-S155</f>
        <v>0</v>
      </c>
      <c r="V155" s="186">
        <v>9</v>
      </c>
      <c r="W155" s="187">
        <f ca="1">IF(T155&gt;0,$X$5-A155,0)</f>
        <v>0</v>
      </c>
      <c r="X155" s="188">
        <f t="shared" ca="1" si="56"/>
        <v>0</v>
      </c>
      <c r="Y155" s="189">
        <f t="shared" ca="1" si="57"/>
        <v>0</v>
      </c>
      <c r="AA155" s="51"/>
    </row>
    <row r="156" spans="1:27" ht="14.25" customHeight="1" x14ac:dyDescent="0.25">
      <c r="A156" s="125">
        <v>45427</v>
      </c>
      <c r="B156" s="191"/>
      <c r="C156" s="89">
        <v>0.76087099999999996</v>
      </c>
      <c r="D156" s="122"/>
      <c r="E156" s="91">
        <f t="shared" si="46"/>
        <v>0</v>
      </c>
      <c r="F156" s="122"/>
      <c r="G156" s="91">
        <f t="shared" si="47"/>
        <v>0</v>
      </c>
      <c r="H156" s="123">
        <f t="shared" si="48"/>
        <v>0</v>
      </c>
      <c r="I156" s="92">
        <v>2273</v>
      </c>
      <c r="J156" s="93"/>
      <c r="K156" s="94">
        <f t="shared" si="49"/>
        <v>0</v>
      </c>
      <c r="L156" s="80"/>
      <c r="M156" s="79"/>
      <c r="N156" s="78"/>
      <c r="O156" s="77"/>
      <c r="P156" s="95">
        <f t="shared" ca="1" si="50"/>
        <v>0</v>
      </c>
      <c r="Q156" s="96">
        <f t="shared" ca="1" si="51"/>
        <v>0</v>
      </c>
      <c r="R156" s="97">
        <f t="shared" ca="1" si="52"/>
        <v>0</v>
      </c>
      <c r="S156" s="56">
        <f t="shared" si="58"/>
        <v>0</v>
      </c>
      <c r="T156" s="74">
        <f t="shared" ref="T156:T163" ca="1" si="59">R156-S156</f>
        <v>0</v>
      </c>
      <c r="V156" s="186">
        <v>9</v>
      </c>
      <c r="W156" s="187">
        <f t="shared" ref="W156:W163" ca="1" si="60">IF(T156&gt;0,$X$5-A156,0)</f>
        <v>0</v>
      </c>
      <c r="X156" s="188">
        <f t="shared" ca="1" si="56"/>
        <v>0</v>
      </c>
      <c r="Y156" s="189">
        <f t="shared" ca="1" si="57"/>
        <v>0</v>
      </c>
      <c r="AA156" s="51"/>
    </row>
    <row r="157" spans="1:27" ht="14.25" customHeight="1" x14ac:dyDescent="0.25">
      <c r="A157" s="125">
        <v>45458</v>
      </c>
      <c r="B157" s="191"/>
      <c r="C157" s="89">
        <v>0.76087099999999996</v>
      </c>
      <c r="D157" s="122"/>
      <c r="E157" s="91">
        <f t="shared" si="46"/>
        <v>0</v>
      </c>
      <c r="F157" s="122"/>
      <c r="G157" s="91">
        <f t="shared" si="47"/>
        <v>0</v>
      </c>
      <c r="H157" s="123">
        <f t="shared" si="48"/>
        <v>0</v>
      </c>
      <c r="I157" s="92">
        <v>2273</v>
      </c>
      <c r="J157" s="93"/>
      <c r="K157" s="94">
        <f t="shared" si="49"/>
        <v>0</v>
      </c>
      <c r="L157" s="80"/>
      <c r="M157" s="79"/>
      <c r="N157" s="78"/>
      <c r="O157" s="77"/>
      <c r="P157" s="95">
        <f t="shared" ca="1" si="50"/>
        <v>0</v>
      </c>
      <c r="Q157" s="96">
        <f t="shared" ca="1" si="51"/>
        <v>0</v>
      </c>
      <c r="R157" s="97">
        <f t="shared" ca="1" si="52"/>
        <v>0</v>
      </c>
      <c r="S157" s="56">
        <f t="shared" si="58"/>
        <v>0</v>
      </c>
      <c r="T157" s="74">
        <f t="shared" ca="1" si="59"/>
        <v>0</v>
      </c>
      <c r="V157" s="186">
        <v>24</v>
      </c>
      <c r="W157" s="187">
        <f t="shared" ca="1" si="60"/>
        <v>0</v>
      </c>
      <c r="X157" s="188">
        <f ca="1">IF(T157&gt;0,ROUND(T157*0.24*W157/36000*100,2),0)</f>
        <v>0</v>
      </c>
      <c r="Y157" s="189">
        <f t="shared" ca="1" si="57"/>
        <v>0</v>
      </c>
      <c r="AA157" s="51"/>
    </row>
    <row r="158" spans="1:27" ht="14.25" customHeight="1" x14ac:dyDescent="0.25">
      <c r="A158" s="133">
        <v>45488</v>
      </c>
      <c r="B158" s="191"/>
      <c r="C158" s="89">
        <v>0.90779600000000005</v>
      </c>
      <c r="D158" s="122"/>
      <c r="E158" s="91">
        <f t="shared" si="46"/>
        <v>0</v>
      </c>
      <c r="F158" s="122"/>
      <c r="G158" s="91">
        <f t="shared" si="47"/>
        <v>0</v>
      </c>
      <c r="H158" s="123">
        <f t="shared" si="48"/>
        <v>0</v>
      </c>
      <c r="I158" s="92">
        <v>2273</v>
      </c>
      <c r="J158" s="93"/>
      <c r="K158" s="94">
        <f t="shared" si="49"/>
        <v>0</v>
      </c>
      <c r="L158" s="80"/>
      <c r="M158" s="79"/>
      <c r="N158" s="78"/>
      <c r="O158" s="77"/>
      <c r="P158" s="95">
        <f t="shared" ca="1" si="50"/>
        <v>0</v>
      </c>
      <c r="Q158" s="96">
        <f t="shared" ca="1" si="51"/>
        <v>0</v>
      </c>
      <c r="R158" s="97">
        <f t="shared" ca="1" si="52"/>
        <v>0</v>
      </c>
      <c r="S158" s="56">
        <f t="shared" si="58"/>
        <v>0</v>
      </c>
      <c r="T158" s="74">
        <f t="shared" ca="1" si="59"/>
        <v>0</v>
      </c>
      <c r="V158" s="186">
        <v>24</v>
      </c>
      <c r="W158" s="187">
        <f t="shared" ca="1" si="60"/>
        <v>0</v>
      </c>
      <c r="X158" s="188">
        <f ca="1">IF(T158&gt;0,ROUND(T158*0.24*W158/36000*100,2),0)</f>
        <v>0</v>
      </c>
      <c r="Y158" s="189">
        <f t="shared" ca="1" si="57"/>
        <v>0</v>
      </c>
      <c r="AA158" s="51"/>
    </row>
    <row r="159" spans="1:27" ht="14.25" customHeight="1" x14ac:dyDescent="0.25">
      <c r="A159" s="125">
        <v>45519</v>
      </c>
      <c r="B159" s="191"/>
      <c r="C159" s="89">
        <v>0.90779600000000005</v>
      </c>
      <c r="D159" s="122"/>
      <c r="E159" s="91">
        <f t="shared" si="46"/>
        <v>0</v>
      </c>
      <c r="F159" s="122"/>
      <c r="G159" s="91">
        <f t="shared" si="47"/>
        <v>0</v>
      </c>
      <c r="H159" s="123">
        <f t="shared" si="48"/>
        <v>0</v>
      </c>
      <c r="I159" s="92">
        <v>2273</v>
      </c>
      <c r="J159" s="93"/>
      <c r="K159" s="94">
        <f t="shared" si="49"/>
        <v>0</v>
      </c>
      <c r="L159" s="80"/>
      <c r="M159" s="79"/>
      <c r="N159" s="78"/>
      <c r="O159" s="77"/>
      <c r="P159" s="95">
        <f t="shared" ca="1" si="50"/>
        <v>0</v>
      </c>
      <c r="Q159" s="96">
        <f t="shared" ca="1" si="51"/>
        <v>0</v>
      </c>
      <c r="R159" s="97">
        <f t="shared" ca="1" si="52"/>
        <v>0</v>
      </c>
      <c r="S159" s="56">
        <f t="shared" si="58"/>
        <v>0</v>
      </c>
      <c r="T159" s="74">
        <f t="shared" ca="1" si="59"/>
        <v>0</v>
      </c>
      <c r="V159" s="186">
        <v>24</v>
      </c>
      <c r="W159" s="187">
        <f t="shared" ca="1" si="60"/>
        <v>0</v>
      </c>
      <c r="X159" s="188">
        <f t="shared" ref="X159:X175" ca="1" si="61">IF(T159&gt;0,ROUND(T159*0.24*W159/36000*100,2),0)</f>
        <v>0</v>
      </c>
      <c r="Y159" s="189">
        <f t="shared" ca="1" si="57"/>
        <v>0</v>
      </c>
      <c r="AA159" s="51"/>
    </row>
    <row r="160" spans="1:27" ht="14.25" customHeight="1" x14ac:dyDescent="0.25">
      <c r="A160" s="125">
        <v>45550</v>
      </c>
      <c r="B160" s="191"/>
      <c r="C160" s="89">
        <v>0.90779600000000005</v>
      </c>
      <c r="D160" s="122"/>
      <c r="E160" s="91">
        <f t="shared" si="46"/>
        <v>0</v>
      </c>
      <c r="F160" s="122"/>
      <c r="G160" s="91">
        <f t="shared" si="47"/>
        <v>0</v>
      </c>
      <c r="H160" s="123">
        <f t="shared" si="48"/>
        <v>0</v>
      </c>
      <c r="I160" s="92">
        <v>2273</v>
      </c>
      <c r="J160" s="93"/>
      <c r="K160" s="94">
        <f t="shared" si="49"/>
        <v>0</v>
      </c>
      <c r="L160" s="80"/>
      <c r="M160" s="79"/>
      <c r="N160" s="78"/>
      <c r="O160" s="77"/>
      <c r="P160" s="95">
        <f t="shared" ca="1" si="50"/>
        <v>0</v>
      </c>
      <c r="Q160" s="96">
        <f t="shared" ca="1" si="51"/>
        <v>0</v>
      </c>
      <c r="R160" s="97">
        <f t="shared" ca="1" si="52"/>
        <v>0</v>
      </c>
      <c r="S160" s="56">
        <f t="shared" si="58"/>
        <v>0</v>
      </c>
      <c r="T160" s="74">
        <f t="shared" ca="1" si="59"/>
        <v>0</v>
      </c>
      <c r="V160" s="186">
        <v>24</v>
      </c>
      <c r="W160" s="187">
        <f t="shared" ca="1" si="60"/>
        <v>0</v>
      </c>
      <c r="X160" s="188">
        <f t="shared" ca="1" si="61"/>
        <v>0</v>
      </c>
      <c r="Y160" s="189">
        <f t="shared" ca="1" si="57"/>
        <v>0</v>
      </c>
      <c r="AA160" s="51"/>
    </row>
    <row r="161" spans="1:27" ht="14.25" customHeight="1" x14ac:dyDescent="0.25">
      <c r="A161" s="125">
        <v>45580</v>
      </c>
      <c r="B161" s="191"/>
      <c r="C161" s="89">
        <v>0.90779600000000005</v>
      </c>
      <c r="D161" s="122"/>
      <c r="E161" s="91">
        <f t="shared" si="46"/>
        <v>0</v>
      </c>
      <c r="F161" s="122"/>
      <c r="G161" s="91">
        <f t="shared" si="47"/>
        <v>0</v>
      </c>
      <c r="H161" s="123">
        <f t="shared" si="48"/>
        <v>0</v>
      </c>
      <c r="I161" s="92">
        <v>2273</v>
      </c>
      <c r="J161" s="93"/>
      <c r="K161" s="94">
        <f t="shared" si="49"/>
        <v>0</v>
      </c>
      <c r="L161" s="80"/>
      <c r="M161" s="79"/>
      <c r="N161" s="78"/>
      <c r="O161" s="77"/>
      <c r="P161" s="95">
        <f t="shared" ca="1" si="50"/>
        <v>0</v>
      </c>
      <c r="Q161" s="96">
        <f t="shared" ca="1" si="51"/>
        <v>0</v>
      </c>
      <c r="R161" s="97">
        <f t="shared" ca="1" si="52"/>
        <v>0</v>
      </c>
      <c r="S161" s="56">
        <f t="shared" si="58"/>
        <v>0</v>
      </c>
      <c r="T161" s="74">
        <f t="shared" ca="1" si="59"/>
        <v>0</v>
      </c>
      <c r="V161" s="186">
        <v>24</v>
      </c>
      <c r="W161" s="187">
        <f t="shared" ca="1" si="60"/>
        <v>0</v>
      </c>
      <c r="X161" s="188">
        <f t="shared" ca="1" si="61"/>
        <v>0</v>
      </c>
      <c r="Y161" s="189">
        <f t="shared" ca="1" si="57"/>
        <v>0</v>
      </c>
      <c r="AA161" s="51"/>
    </row>
    <row r="162" spans="1:27" ht="14.25" customHeight="1" x14ac:dyDescent="0.25">
      <c r="A162" s="125">
        <v>45611</v>
      </c>
      <c r="B162" s="191"/>
      <c r="C162" s="89">
        <v>0.90779600000000005</v>
      </c>
      <c r="D162" s="122"/>
      <c r="E162" s="91">
        <f t="shared" si="46"/>
        <v>0</v>
      </c>
      <c r="F162" s="122"/>
      <c r="G162" s="91">
        <f t="shared" si="47"/>
        <v>0</v>
      </c>
      <c r="H162" s="123">
        <f t="shared" si="48"/>
        <v>0</v>
      </c>
      <c r="I162" s="92">
        <v>2273</v>
      </c>
      <c r="J162" s="93"/>
      <c r="K162" s="94">
        <f t="shared" si="49"/>
        <v>0</v>
      </c>
      <c r="L162" s="80"/>
      <c r="M162" s="79"/>
      <c r="N162" s="78"/>
      <c r="O162" s="77"/>
      <c r="P162" s="95">
        <f t="shared" ca="1" si="50"/>
        <v>0</v>
      </c>
      <c r="Q162" s="96">
        <f t="shared" ca="1" si="51"/>
        <v>0</v>
      </c>
      <c r="R162" s="97">
        <f t="shared" ca="1" si="52"/>
        <v>0</v>
      </c>
      <c r="S162" s="56">
        <f t="shared" si="58"/>
        <v>0</v>
      </c>
      <c r="T162" s="74">
        <f t="shared" ca="1" si="59"/>
        <v>0</v>
      </c>
      <c r="V162" s="186">
        <v>24</v>
      </c>
      <c r="W162" s="187">
        <f t="shared" ca="1" si="60"/>
        <v>0</v>
      </c>
      <c r="X162" s="188">
        <f t="shared" ca="1" si="61"/>
        <v>0</v>
      </c>
      <c r="Y162" s="189">
        <f t="shared" ca="1" si="57"/>
        <v>0</v>
      </c>
      <c r="AA162" s="51"/>
    </row>
    <row r="163" spans="1:27" ht="14.25" customHeight="1" thickBot="1" x14ac:dyDescent="0.3">
      <c r="A163" s="125">
        <v>45641</v>
      </c>
      <c r="B163" s="192"/>
      <c r="C163" s="229">
        <v>0.90779600000000005</v>
      </c>
      <c r="D163" s="168"/>
      <c r="E163" s="169">
        <f t="shared" si="46"/>
        <v>0</v>
      </c>
      <c r="F163" s="168"/>
      <c r="G163" s="169">
        <f t="shared" si="47"/>
        <v>0</v>
      </c>
      <c r="H163" s="170">
        <f t="shared" si="48"/>
        <v>0</v>
      </c>
      <c r="I163" s="171">
        <v>2273</v>
      </c>
      <c r="J163" s="172"/>
      <c r="K163" s="173">
        <f t="shared" si="49"/>
        <v>0</v>
      </c>
      <c r="L163" s="174"/>
      <c r="M163" s="175"/>
      <c r="N163" s="176"/>
      <c r="O163" s="177"/>
      <c r="P163" s="178">
        <f t="shared" ca="1" si="50"/>
        <v>0</v>
      </c>
      <c r="Q163" s="179">
        <f t="shared" ca="1" si="51"/>
        <v>0</v>
      </c>
      <c r="R163" s="180">
        <f t="shared" ca="1" si="52"/>
        <v>0</v>
      </c>
      <c r="S163" s="181">
        <f>ROUND(H163*7.59/1000,2)</f>
        <v>0</v>
      </c>
      <c r="T163" s="75">
        <f t="shared" ca="1" si="59"/>
        <v>0</v>
      </c>
      <c r="V163" s="186">
        <v>24</v>
      </c>
      <c r="W163" s="187">
        <f t="shared" ca="1" si="60"/>
        <v>0</v>
      </c>
      <c r="X163" s="188">
        <f t="shared" ca="1" si="61"/>
        <v>0</v>
      </c>
      <c r="Y163" s="189">
        <f t="shared" ca="1" si="57"/>
        <v>0</v>
      </c>
      <c r="AA163" s="51"/>
    </row>
    <row r="164" spans="1:27" ht="14.25" customHeight="1" x14ac:dyDescent="0.25">
      <c r="A164" s="152">
        <v>45306</v>
      </c>
      <c r="B164" s="190">
        <v>2025</v>
      </c>
      <c r="C164" s="88"/>
      <c r="D164" s="153"/>
      <c r="E164" s="154">
        <f t="shared" si="36"/>
        <v>0</v>
      </c>
      <c r="F164" s="153"/>
      <c r="G164" s="154">
        <f t="shared" si="37"/>
        <v>0</v>
      </c>
      <c r="H164" s="155">
        <f t="shared" si="38"/>
        <v>0</v>
      </c>
      <c r="I164" s="156">
        <v>2273</v>
      </c>
      <c r="J164" s="157"/>
      <c r="K164" s="158">
        <f t="shared" si="39"/>
        <v>0</v>
      </c>
      <c r="L164" s="159"/>
      <c r="M164" s="160"/>
      <c r="N164" s="161"/>
      <c r="O164" s="162"/>
      <c r="P164" s="163">
        <f t="shared" ca="1" si="40"/>
        <v>0</v>
      </c>
      <c r="Q164" s="164">
        <f t="shared" ca="1" si="41"/>
        <v>0</v>
      </c>
      <c r="R164" s="165">
        <f t="shared" ca="1" si="42"/>
        <v>0</v>
      </c>
      <c r="S164" s="166">
        <f t="shared" si="34"/>
        <v>0</v>
      </c>
      <c r="T164" s="167">
        <f t="shared" ca="1" si="43"/>
        <v>0</v>
      </c>
      <c r="V164" s="186">
        <v>24</v>
      </c>
      <c r="W164" s="187">
        <f t="shared" ca="1" si="35"/>
        <v>0</v>
      </c>
      <c r="X164" s="188">
        <f t="shared" ca="1" si="61"/>
        <v>0</v>
      </c>
      <c r="Y164" s="189">
        <f t="shared" ca="1" si="45"/>
        <v>0</v>
      </c>
      <c r="AA164" s="51"/>
    </row>
    <row r="165" spans="1:27" ht="14.25" customHeight="1" x14ac:dyDescent="0.25">
      <c r="A165" s="125">
        <v>45337</v>
      </c>
      <c r="B165" s="191"/>
      <c r="C165" s="89"/>
      <c r="D165" s="122"/>
      <c r="E165" s="91">
        <f t="shared" si="36"/>
        <v>0</v>
      </c>
      <c r="F165" s="122"/>
      <c r="G165" s="91">
        <f t="shared" si="37"/>
        <v>0</v>
      </c>
      <c r="H165" s="123">
        <f t="shared" si="38"/>
        <v>0</v>
      </c>
      <c r="I165" s="92">
        <v>2273</v>
      </c>
      <c r="J165" s="93"/>
      <c r="K165" s="94">
        <f t="shared" si="39"/>
        <v>0</v>
      </c>
      <c r="L165" s="80"/>
      <c r="M165" s="79"/>
      <c r="N165" s="78"/>
      <c r="O165" s="77"/>
      <c r="P165" s="95">
        <f t="shared" ca="1" si="40"/>
        <v>0</v>
      </c>
      <c r="Q165" s="96">
        <f t="shared" ca="1" si="41"/>
        <v>0</v>
      </c>
      <c r="R165" s="97">
        <f t="shared" ca="1" si="42"/>
        <v>0</v>
      </c>
      <c r="S165" s="56">
        <f t="shared" si="34"/>
        <v>0</v>
      </c>
      <c r="T165" s="74">
        <f t="shared" ca="1" si="43"/>
        <v>0</v>
      </c>
      <c r="V165" s="186">
        <v>24</v>
      </c>
      <c r="W165" s="187">
        <f t="shared" ca="1" si="35"/>
        <v>0</v>
      </c>
      <c r="X165" s="188">
        <f t="shared" ca="1" si="61"/>
        <v>0</v>
      </c>
      <c r="Y165" s="189">
        <f t="shared" ca="1" si="45"/>
        <v>0</v>
      </c>
      <c r="AA165" s="51"/>
    </row>
    <row r="166" spans="1:27" ht="14.25" customHeight="1" x14ac:dyDescent="0.25">
      <c r="A166" s="125">
        <v>45366</v>
      </c>
      <c r="B166" s="191"/>
      <c r="C166" s="89"/>
      <c r="D166" s="122"/>
      <c r="E166" s="91">
        <f t="shared" si="36"/>
        <v>0</v>
      </c>
      <c r="F166" s="122"/>
      <c r="G166" s="91">
        <f t="shared" si="37"/>
        <v>0</v>
      </c>
      <c r="H166" s="123">
        <f t="shared" si="38"/>
        <v>0</v>
      </c>
      <c r="I166" s="92">
        <v>2273</v>
      </c>
      <c r="J166" s="93"/>
      <c r="K166" s="94">
        <f t="shared" si="39"/>
        <v>0</v>
      </c>
      <c r="L166" s="80"/>
      <c r="M166" s="79"/>
      <c r="N166" s="78"/>
      <c r="O166" s="77"/>
      <c r="P166" s="95">
        <f t="shared" ca="1" si="40"/>
        <v>0</v>
      </c>
      <c r="Q166" s="96">
        <f t="shared" ca="1" si="41"/>
        <v>0</v>
      </c>
      <c r="R166" s="97">
        <f t="shared" ca="1" si="42"/>
        <v>0</v>
      </c>
      <c r="S166" s="56">
        <f t="shared" si="34"/>
        <v>0</v>
      </c>
      <c r="T166" s="74">
        <f t="shared" ca="1" si="43"/>
        <v>0</v>
      </c>
      <c r="V166" s="186">
        <v>24</v>
      </c>
      <c r="W166" s="187">
        <f t="shared" ca="1" si="35"/>
        <v>0</v>
      </c>
      <c r="X166" s="188">
        <f t="shared" ca="1" si="61"/>
        <v>0</v>
      </c>
      <c r="Y166" s="189">
        <f t="shared" ca="1" si="45"/>
        <v>0</v>
      </c>
      <c r="AA166" s="51"/>
    </row>
    <row r="167" spans="1:27" ht="14.25" customHeight="1" x14ac:dyDescent="0.25">
      <c r="A167" s="125">
        <v>45397</v>
      </c>
      <c r="B167" s="191"/>
      <c r="C167" s="89"/>
      <c r="D167" s="122"/>
      <c r="E167" s="91">
        <f t="shared" si="36"/>
        <v>0</v>
      </c>
      <c r="F167" s="122"/>
      <c r="G167" s="91">
        <f t="shared" si="37"/>
        <v>0</v>
      </c>
      <c r="H167" s="123">
        <f t="shared" si="38"/>
        <v>0</v>
      </c>
      <c r="I167" s="92">
        <v>2273</v>
      </c>
      <c r="J167" s="93"/>
      <c r="K167" s="94">
        <f t="shared" si="39"/>
        <v>0</v>
      </c>
      <c r="L167" s="80"/>
      <c r="M167" s="79"/>
      <c r="N167" s="78"/>
      <c r="O167" s="77"/>
      <c r="P167" s="95">
        <f t="shared" ca="1" si="40"/>
        <v>0</v>
      </c>
      <c r="Q167" s="96">
        <f t="shared" ca="1" si="41"/>
        <v>0</v>
      </c>
      <c r="R167" s="97">
        <f t="shared" ca="1" si="42"/>
        <v>0</v>
      </c>
      <c r="S167" s="56">
        <f t="shared" si="34"/>
        <v>0</v>
      </c>
      <c r="T167" s="74">
        <f ca="1">R167-S167</f>
        <v>0</v>
      </c>
      <c r="V167" s="186">
        <v>24</v>
      </c>
      <c r="W167" s="187">
        <f ca="1">IF(T167&gt;0,$X$5-A167,0)</f>
        <v>0</v>
      </c>
      <c r="X167" s="188">
        <f t="shared" ca="1" si="61"/>
        <v>0</v>
      </c>
      <c r="Y167" s="189">
        <f t="shared" ca="1" si="45"/>
        <v>0</v>
      </c>
      <c r="AA167" s="51"/>
    </row>
    <row r="168" spans="1:27" ht="14.25" customHeight="1" x14ac:dyDescent="0.25">
      <c r="A168" s="125">
        <v>45427</v>
      </c>
      <c r="B168" s="191"/>
      <c r="C168" s="89"/>
      <c r="D168" s="122"/>
      <c r="E168" s="91">
        <f t="shared" si="36"/>
        <v>0</v>
      </c>
      <c r="F168" s="122"/>
      <c r="G168" s="91">
        <f t="shared" si="37"/>
        <v>0</v>
      </c>
      <c r="H168" s="123">
        <f t="shared" si="38"/>
        <v>0</v>
      </c>
      <c r="I168" s="92">
        <v>2273</v>
      </c>
      <c r="J168" s="93"/>
      <c r="K168" s="94">
        <f t="shared" si="39"/>
        <v>0</v>
      </c>
      <c r="L168" s="80"/>
      <c r="M168" s="79"/>
      <c r="N168" s="78"/>
      <c r="O168" s="77"/>
      <c r="P168" s="95">
        <f t="shared" ca="1" si="40"/>
        <v>0</v>
      </c>
      <c r="Q168" s="96">
        <f t="shared" ca="1" si="41"/>
        <v>0</v>
      </c>
      <c r="R168" s="97">
        <f t="shared" ca="1" si="42"/>
        <v>0</v>
      </c>
      <c r="S168" s="56">
        <f t="shared" si="34"/>
        <v>0</v>
      </c>
      <c r="T168" s="74">
        <f t="shared" ca="1" si="43"/>
        <v>0</v>
      </c>
      <c r="V168" s="186">
        <v>24</v>
      </c>
      <c r="W168" s="187">
        <f t="shared" ca="1" si="35"/>
        <v>0</v>
      </c>
      <c r="X168" s="188">
        <f t="shared" ca="1" si="61"/>
        <v>0</v>
      </c>
      <c r="Y168" s="189">
        <f t="shared" ca="1" si="45"/>
        <v>0</v>
      </c>
      <c r="AA168" s="51"/>
    </row>
    <row r="169" spans="1:27" ht="14.25" customHeight="1" x14ac:dyDescent="0.25">
      <c r="A169" s="125">
        <v>45458</v>
      </c>
      <c r="B169" s="191"/>
      <c r="C169" s="89"/>
      <c r="D169" s="122"/>
      <c r="E169" s="91">
        <f t="shared" si="36"/>
        <v>0</v>
      </c>
      <c r="F169" s="122"/>
      <c r="G169" s="91">
        <f t="shared" si="37"/>
        <v>0</v>
      </c>
      <c r="H169" s="123">
        <f t="shared" si="38"/>
        <v>0</v>
      </c>
      <c r="I169" s="92">
        <v>2273</v>
      </c>
      <c r="J169" s="93"/>
      <c r="K169" s="94">
        <f t="shared" si="39"/>
        <v>0</v>
      </c>
      <c r="L169" s="80"/>
      <c r="M169" s="79"/>
      <c r="N169" s="78"/>
      <c r="O169" s="77"/>
      <c r="P169" s="95">
        <f t="shared" ca="1" si="40"/>
        <v>0</v>
      </c>
      <c r="Q169" s="96">
        <f t="shared" ca="1" si="41"/>
        <v>0</v>
      </c>
      <c r="R169" s="97">
        <f t="shared" ca="1" si="42"/>
        <v>0</v>
      </c>
      <c r="S169" s="56">
        <f t="shared" si="34"/>
        <v>0</v>
      </c>
      <c r="T169" s="74">
        <f t="shared" ca="1" si="43"/>
        <v>0</v>
      </c>
      <c r="V169" s="186">
        <v>24</v>
      </c>
      <c r="W169" s="187">
        <f t="shared" ca="1" si="35"/>
        <v>0</v>
      </c>
      <c r="X169" s="188">
        <f t="shared" ca="1" si="61"/>
        <v>0</v>
      </c>
      <c r="Y169" s="189">
        <f t="shared" ca="1" si="45"/>
        <v>0</v>
      </c>
      <c r="AA169" s="51"/>
    </row>
    <row r="170" spans="1:27" ht="14.25" customHeight="1" x14ac:dyDescent="0.25">
      <c r="A170" s="133">
        <v>45488</v>
      </c>
      <c r="B170" s="191"/>
      <c r="C170" s="89"/>
      <c r="D170" s="122"/>
      <c r="E170" s="91">
        <f t="shared" si="36"/>
        <v>0</v>
      </c>
      <c r="F170" s="122"/>
      <c r="G170" s="91">
        <f t="shared" si="37"/>
        <v>0</v>
      </c>
      <c r="H170" s="123">
        <f t="shared" si="38"/>
        <v>0</v>
      </c>
      <c r="I170" s="92">
        <v>2273</v>
      </c>
      <c r="J170" s="93"/>
      <c r="K170" s="94">
        <f t="shared" si="39"/>
        <v>0</v>
      </c>
      <c r="L170" s="80"/>
      <c r="M170" s="79"/>
      <c r="N170" s="78"/>
      <c r="O170" s="77"/>
      <c r="P170" s="95">
        <f t="shared" ca="1" si="40"/>
        <v>0</v>
      </c>
      <c r="Q170" s="96">
        <f t="shared" ca="1" si="41"/>
        <v>0</v>
      </c>
      <c r="R170" s="97">
        <f t="shared" ca="1" si="42"/>
        <v>0</v>
      </c>
      <c r="S170" s="56">
        <f t="shared" si="34"/>
        <v>0</v>
      </c>
      <c r="T170" s="74">
        <f t="shared" ca="1" si="43"/>
        <v>0</v>
      </c>
      <c r="V170" s="186">
        <v>24</v>
      </c>
      <c r="W170" s="187">
        <f t="shared" ca="1" si="35"/>
        <v>0</v>
      </c>
      <c r="X170" s="188">
        <f t="shared" ca="1" si="61"/>
        <v>0</v>
      </c>
      <c r="Y170" s="189">
        <f t="shared" ca="1" si="45"/>
        <v>0</v>
      </c>
      <c r="AA170" s="51"/>
    </row>
    <row r="171" spans="1:27" ht="14.25" customHeight="1" x14ac:dyDescent="0.25">
      <c r="A171" s="125">
        <v>45519</v>
      </c>
      <c r="B171" s="191"/>
      <c r="C171" s="89"/>
      <c r="D171" s="122"/>
      <c r="E171" s="91">
        <f t="shared" si="36"/>
        <v>0</v>
      </c>
      <c r="F171" s="122"/>
      <c r="G171" s="91">
        <f t="shared" si="37"/>
        <v>0</v>
      </c>
      <c r="H171" s="123">
        <f t="shared" si="38"/>
        <v>0</v>
      </c>
      <c r="I171" s="92">
        <v>2273</v>
      </c>
      <c r="J171" s="93"/>
      <c r="K171" s="94">
        <f t="shared" si="39"/>
        <v>0</v>
      </c>
      <c r="L171" s="80"/>
      <c r="M171" s="79"/>
      <c r="N171" s="78"/>
      <c r="O171" s="77"/>
      <c r="P171" s="95">
        <f t="shared" ca="1" si="40"/>
        <v>0</v>
      </c>
      <c r="Q171" s="96">
        <f t="shared" ca="1" si="41"/>
        <v>0</v>
      </c>
      <c r="R171" s="97">
        <f t="shared" ca="1" si="42"/>
        <v>0</v>
      </c>
      <c r="S171" s="56">
        <f t="shared" si="34"/>
        <v>0</v>
      </c>
      <c r="T171" s="74">
        <f t="shared" ca="1" si="43"/>
        <v>0</v>
      </c>
      <c r="V171" s="186">
        <v>24</v>
      </c>
      <c r="W171" s="187">
        <f t="shared" ca="1" si="35"/>
        <v>0</v>
      </c>
      <c r="X171" s="188">
        <f t="shared" ca="1" si="61"/>
        <v>0</v>
      </c>
      <c r="Y171" s="189">
        <f t="shared" ca="1" si="45"/>
        <v>0</v>
      </c>
      <c r="AA171" s="51"/>
    </row>
    <row r="172" spans="1:27" ht="14.25" customHeight="1" x14ac:dyDescent="0.25">
      <c r="A172" s="125">
        <v>45550</v>
      </c>
      <c r="B172" s="191"/>
      <c r="C172" s="89"/>
      <c r="D172" s="122"/>
      <c r="E172" s="91">
        <f t="shared" si="36"/>
        <v>0</v>
      </c>
      <c r="F172" s="122"/>
      <c r="G172" s="91">
        <f t="shared" si="37"/>
        <v>0</v>
      </c>
      <c r="H172" s="123">
        <f t="shared" si="38"/>
        <v>0</v>
      </c>
      <c r="I172" s="92">
        <v>2273</v>
      </c>
      <c r="J172" s="93"/>
      <c r="K172" s="94">
        <f t="shared" si="39"/>
        <v>0</v>
      </c>
      <c r="L172" s="80"/>
      <c r="M172" s="79"/>
      <c r="N172" s="78"/>
      <c r="O172" s="77"/>
      <c r="P172" s="95">
        <f t="shared" ca="1" si="40"/>
        <v>0</v>
      </c>
      <c r="Q172" s="96">
        <f t="shared" ca="1" si="41"/>
        <v>0</v>
      </c>
      <c r="R172" s="97">
        <f t="shared" ca="1" si="42"/>
        <v>0</v>
      </c>
      <c r="S172" s="56">
        <f t="shared" si="34"/>
        <v>0</v>
      </c>
      <c r="T172" s="74">
        <f t="shared" ca="1" si="43"/>
        <v>0</v>
      </c>
      <c r="V172" s="186">
        <v>24</v>
      </c>
      <c r="W172" s="187">
        <f t="shared" ca="1" si="35"/>
        <v>0</v>
      </c>
      <c r="X172" s="188">
        <f t="shared" ca="1" si="61"/>
        <v>0</v>
      </c>
      <c r="Y172" s="189">
        <f t="shared" ca="1" si="45"/>
        <v>0</v>
      </c>
      <c r="AA172" s="51"/>
    </row>
    <row r="173" spans="1:27" ht="14.25" customHeight="1" x14ac:dyDescent="0.25">
      <c r="A173" s="125">
        <v>45580</v>
      </c>
      <c r="B173" s="191"/>
      <c r="C173" s="89"/>
      <c r="D173" s="122"/>
      <c r="E173" s="91">
        <f t="shared" si="36"/>
        <v>0</v>
      </c>
      <c r="F173" s="122"/>
      <c r="G173" s="91">
        <f t="shared" si="37"/>
        <v>0</v>
      </c>
      <c r="H173" s="123">
        <f t="shared" si="38"/>
        <v>0</v>
      </c>
      <c r="I173" s="92">
        <v>2273</v>
      </c>
      <c r="J173" s="93"/>
      <c r="K173" s="94">
        <f t="shared" si="39"/>
        <v>0</v>
      </c>
      <c r="L173" s="80"/>
      <c r="M173" s="79"/>
      <c r="N173" s="78"/>
      <c r="O173" s="77"/>
      <c r="P173" s="95">
        <f t="shared" ca="1" si="40"/>
        <v>0</v>
      </c>
      <c r="Q173" s="96">
        <f t="shared" ca="1" si="41"/>
        <v>0</v>
      </c>
      <c r="R173" s="97">
        <f t="shared" ca="1" si="42"/>
        <v>0</v>
      </c>
      <c r="S173" s="56">
        <f t="shared" si="34"/>
        <v>0</v>
      </c>
      <c r="T173" s="74">
        <f t="shared" ca="1" si="43"/>
        <v>0</v>
      </c>
      <c r="V173" s="186">
        <v>24</v>
      </c>
      <c r="W173" s="187">
        <f t="shared" ca="1" si="35"/>
        <v>0</v>
      </c>
      <c r="X173" s="188">
        <f t="shared" ca="1" si="61"/>
        <v>0</v>
      </c>
      <c r="Y173" s="189">
        <f t="shared" ca="1" si="45"/>
        <v>0</v>
      </c>
      <c r="AA173" s="51"/>
    </row>
    <row r="174" spans="1:27" ht="14.25" customHeight="1" x14ac:dyDescent="0.25">
      <c r="A174" s="125">
        <v>45611</v>
      </c>
      <c r="B174" s="191"/>
      <c r="C174" s="89"/>
      <c r="D174" s="122"/>
      <c r="E174" s="91">
        <f t="shared" si="36"/>
        <v>0</v>
      </c>
      <c r="F174" s="122"/>
      <c r="G174" s="91">
        <f t="shared" si="37"/>
        <v>0</v>
      </c>
      <c r="H174" s="123">
        <f t="shared" si="38"/>
        <v>0</v>
      </c>
      <c r="I174" s="92">
        <v>2273</v>
      </c>
      <c r="J174" s="93"/>
      <c r="K174" s="94">
        <f t="shared" si="39"/>
        <v>0</v>
      </c>
      <c r="L174" s="80"/>
      <c r="M174" s="79"/>
      <c r="N174" s="78"/>
      <c r="O174" s="77"/>
      <c r="P174" s="95">
        <f t="shared" ca="1" si="40"/>
        <v>0</v>
      </c>
      <c r="Q174" s="96">
        <f t="shared" ca="1" si="41"/>
        <v>0</v>
      </c>
      <c r="R174" s="97">
        <f t="shared" ca="1" si="42"/>
        <v>0</v>
      </c>
      <c r="S174" s="56">
        <f t="shared" si="34"/>
        <v>0</v>
      </c>
      <c r="T174" s="74">
        <f t="shared" ca="1" si="43"/>
        <v>0</v>
      </c>
      <c r="V174" s="186">
        <v>24</v>
      </c>
      <c r="W174" s="187">
        <f t="shared" ca="1" si="35"/>
        <v>0</v>
      </c>
      <c r="X174" s="188">
        <f t="shared" ca="1" si="61"/>
        <v>0</v>
      </c>
      <c r="Y174" s="189">
        <f t="shared" ca="1" si="45"/>
        <v>0</v>
      </c>
      <c r="AA174" s="51"/>
    </row>
    <row r="175" spans="1:27" ht="14.25" customHeight="1" thickBot="1" x14ac:dyDescent="0.3">
      <c r="A175" s="125">
        <v>45641</v>
      </c>
      <c r="B175" s="192"/>
      <c r="C175" s="229"/>
      <c r="D175" s="168"/>
      <c r="E175" s="169">
        <f t="shared" ref="E175" si="62">IF(D175="A1",1200,IF(D175="A2",900,IF(D175="B",600,IF(D175="C",300,0))))</f>
        <v>0</v>
      </c>
      <c r="F175" s="168"/>
      <c r="G175" s="169">
        <f t="shared" ref="G175" si="63">IF(F175="A1",1200,IF(F175="A2",900,IF(F175="B",600,IF(F175="C",300,0))))</f>
        <v>0</v>
      </c>
      <c r="H175" s="170">
        <f t="shared" ref="H175" si="64">(E175-G175)*C175</f>
        <v>0</v>
      </c>
      <c r="I175" s="171">
        <v>2273</v>
      </c>
      <c r="J175" s="172"/>
      <c r="K175" s="173">
        <f t="shared" ref="K175" si="65">C175*I175*J175</f>
        <v>0</v>
      </c>
      <c r="L175" s="174"/>
      <c r="M175" s="175"/>
      <c r="N175" s="176"/>
      <c r="O175" s="177"/>
      <c r="P175" s="178">
        <f t="shared" ref="P175" ca="1" si="66">IF(L175&gt;0,IF(((TODAY()-L175)/365.25)&lt;7,500,250),0)+IF(M175&gt;0,IF(((TODAY()-M175)/365.25)&lt;7,500,250),0)+IF(N175&gt;0,IF(((TODAY()-N175)/365.25)&lt;7,500,250),0)+IF(O175&gt;0,IF(((TODAY()-O175)/365.25)&lt;7,500,250),0)</f>
        <v>0</v>
      </c>
      <c r="Q175" s="179">
        <f t="shared" ref="Q175" ca="1" si="67">ROUND(C175*P175,2)</f>
        <v>0</v>
      </c>
      <c r="R175" s="180">
        <f t="shared" ca="1" si="42"/>
        <v>0</v>
      </c>
      <c r="S175" s="181">
        <f>ROUND(H175*7.59/1000,2)</f>
        <v>0</v>
      </c>
      <c r="T175" s="75">
        <f t="shared" ref="T175" ca="1" si="68">R175-S175</f>
        <v>0</v>
      </c>
      <c r="V175" s="186">
        <v>24</v>
      </c>
      <c r="W175" s="187">
        <f t="shared" ca="1" si="35"/>
        <v>0</v>
      </c>
      <c r="X175" s="188">
        <f t="shared" ca="1" si="61"/>
        <v>0</v>
      </c>
      <c r="Y175" s="189">
        <f t="shared" ref="Y175" ca="1" si="69">X175+T175</f>
        <v>0</v>
      </c>
      <c r="AA175" s="51"/>
    </row>
    <row r="176" spans="1:27" ht="15.75" thickBot="1" x14ac:dyDescent="0.3">
      <c r="A176" s="148"/>
      <c r="B176" s="149"/>
      <c r="C176" s="150"/>
      <c r="D176" s="151">
        <f t="shared" ref="D176:M176" si="70">SUM(D8:D175)</f>
        <v>0</v>
      </c>
      <c r="E176" s="151">
        <f t="shared" si="70"/>
        <v>0</v>
      </c>
      <c r="F176" s="151">
        <f t="shared" si="70"/>
        <v>0</v>
      </c>
      <c r="G176" s="151">
        <f t="shared" si="70"/>
        <v>0</v>
      </c>
      <c r="H176" s="151">
        <f t="shared" si="70"/>
        <v>0</v>
      </c>
      <c r="I176" s="151">
        <f t="shared" si="70"/>
        <v>368520</v>
      </c>
      <c r="J176" s="151">
        <f t="shared" si="70"/>
        <v>0</v>
      </c>
      <c r="K176" s="151">
        <f t="shared" si="70"/>
        <v>0</v>
      </c>
      <c r="L176" s="151">
        <f t="shared" si="70"/>
        <v>0</v>
      </c>
      <c r="M176" s="151">
        <f t="shared" si="70"/>
        <v>0</v>
      </c>
      <c r="N176" s="151">
        <f t="shared" ref="N176:T176" si="71">SUM(N8:N175)</f>
        <v>0</v>
      </c>
      <c r="O176" s="151">
        <f t="shared" si="71"/>
        <v>0</v>
      </c>
      <c r="P176" s="151">
        <f t="shared" ca="1" si="71"/>
        <v>0</v>
      </c>
      <c r="Q176" s="151">
        <f t="shared" ca="1" si="71"/>
        <v>0</v>
      </c>
      <c r="R176" s="151">
        <f t="shared" ca="1" si="71"/>
        <v>0</v>
      </c>
      <c r="S176" s="151">
        <f t="shared" si="71"/>
        <v>0</v>
      </c>
      <c r="T176" s="151">
        <f t="shared" ca="1" si="71"/>
        <v>0</v>
      </c>
      <c r="U176" s="67">
        <f>SUM(U8:U175)</f>
        <v>0</v>
      </c>
      <c r="V176" s="151">
        <f>SUM(V8:V175)</f>
        <v>1797</v>
      </c>
      <c r="W176" s="151">
        <f ca="1">SUM(W8:W175)</f>
        <v>0</v>
      </c>
      <c r="X176" s="151">
        <f ca="1">SUM(X8:X175)</f>
        <v>0</v>
      </c>
      <c r="Y176" s="151">
        <f ca="1">SUM(Y8:Y175)</f>
        <v>0</v>
      </c>
      <c r="AA176" s="51"/>
    </row>
    <row r="177" spans="1:27" x14ac:dyDescent="0.25">
      <c r="A177" s="58"/>
      <c r="B177" s="58"/>
      <c r="C177" s="14"/>
      <c r="D177" s="14"/>
      <c r="E177" s="13"/>
      <c r="F177" s="14"/>
      <c r="G177" s="13"/>
      <c r="H177" s="44"/>
      <c r="I177" s="30"/>
      <c r="J177" s="14"/>
      <c r="K177" s="13"/>
      <c r="L177" s="13"/>
      <c r="M177" s="13"/>
      <c r="N177" s="13"/>
      <c r="O177" s="13"/>
      <c r="P177" s="30"/>
      <c r="Q177" s="13"/>
      <c r="R177" s="44"/>
      <c r="S177" s="15"/>
      <c r="T177" s="13"/>
      <c r="V177" s="15"/>
      <c r="W177" s="15"/>
      <c r="X177" s="53"/>
      <c r="Y177" s="39"/>
      <c r="AA177" s="51"/>
    </row>
    <row r="178" spans="1:27" x14ac:dyDescent="0.25">
      <c r="A178" s="68" t="s">
        <v>14</v>
      </c>
      <c r="B178" s="68"/>
      <c r="E178" s="52" t="str">
        <f>D1</f>
        <v>…………………..</v>
      </c>
      <c r="F178" s="59"/>
      <c r="G178" s="21" t="s">
        <v>15</v>
      </c>
      <c r="H178" s="69" t="s">
        <v>20</v>
      </c>
      <c r="I178" s="70" t="s">
        <v>21</v>
      </c>
      <c r="K178" s="40" t="s">
        <v>22</v>
      </c>
      <c r="L178" s="40"/>
      <c r="M178" s="40"/>
      <c r="N178" s="40"/>
      <c r="O178" s="40"/>
      <c r="P178" s="84"/>
      <c r="Q178" s="40"/>
      <c r="R178" s="71">
        <f ca="1">R176</f>
        <v>0</v>
      </c>
      <c r="S178" s="68" t="s">
        <v>16</v>
      </c>
      <c r="T178" s="21"/>
      <c r="V178" s="22"/>
      <c r="W178" s="22"/>
      <c r="X178" s="53"/>
      <c r="Y178" s="39"/>
      <c r="AA178" s="51"/>
    </row>
    <row r="179" spans="1:27" x14ac:dyDescent="0.25">
      <c r="A179" s="60"/>
      <c r="B179" s="60"/>
      <c r="D179" s="27"/>
      <c r="E179" s="43"/>
      <c r="F179" s="27"/>
      <c r="G179" s="43"/>
      <c r="H179" s="27" t="s">
        <v>19</v>
      </c>
      <c r="I179" s="33"/>
      <c r="J179" s="24"/>
      <c r="K179" s="23"/>
      <c r="L179" s="23"/>
      <c r="M179" s="23"/>
      <c r="N179" s="23"/>
      <c r="O179" s="23"/>
      <c r="P179" s="85"/>
      <c r="Q179" s="23"/>
      <c r="R179" s="64"/>
      <c r="S179" s="25"/>
      <c r="V179" s="26"/>
      <c r="W179" s="26"/>
      <c r="X179" s="26"/>
      <c r="Y179" s="11"/>
    </row>
    <row r="180" spans="1:27" x14ac:dyDescent="0.25">
      <c r="A180" s="61"/>
      <c r="B180" s="61"/>
      <c r="C180" s="27"/>
      <c r="D180" s="27"/>
      <c r="E180" s="43"/>
      <c r="F180" s="27"/>
      <c r="G180" s="43"/>
      <c r="H180" s="27"/>
      <c r="I180" s="34"/>
      <c r="J180" s="24"/>
      <c r="K180" s="27"/>
      <c r="L180" s="27"/>
      <c r="M180" s="27"/>
      <c r="N180" s="27"/>
      <c r="O180" s="27"/>
      <c r="P180" s="86"/>
      <c r="Q180" s="27"/>
      <c r="R180" s="9" t="s">
        <v>17</v>
      </c>
      <c r="S180" s="25"/>
      <c r="V180" s="26"/>
      <c r="W180" s="26"/>
      <c r="X180" s="26"/>
      <c r="Y180" s="11"/>
    </row>
    <row r="181" spans="1:27" ht="13.5" customHeight="1" x14ac:dyDescent="0.25">
      <c r="A181" s="12"/>
      <c r="B181" s="12"/>
      <c r="C181" s="8" t="s">
        <v>18</v>
      </c>
      <c r="D181" s="4"/>
      <c r="E181" s="4"/>
      <c r="F181" s="4"/>
      <c r="G181" s="4"/>
      <c r="H181" s="46"/>
      <c r="I181" s="29"/>
      <c r="J181" s="17"/>
      <c r="R181" s="194"/>
      <c r="S181" s="194"/>
      <c r="V181" s="10"/>
      <c r="W181" s="10"/>
      <c r="X181" s="26"/>
      <c r="Y181" s="11"/>
    </row>
    <row r="182" spans="1:27" ht="31.5" customHeight="1" x14ac:dyDescent="0.25">
      <c r="A182" s="62"/>
      <c r="B182" s="62"/>
      <c r="C182" s="42" t="s">
        <v>23</v>
      </c>
      <c r="D182" s="41"/>
      <c r="E182" s="41"/>
      <c r="F182" s="41"/>
      <c r="G182" s="41"/>
      <c r="H182" s="47"/>
      <c r="I182" s="35"/>
      <c r="J182" s="19"/>
      <c r="K182" s="2"/>
      <c r="L182" s="2"/>
      <c r="M182" s="2"/>
      <c r="N182" s="2"/>
      <c r="O182" s="2"/>
      <c r="P182" s="82"/>
      <c r="Q182" s="2"/>
      <c r="R182" s="4" t="s">
        <v>25</v>
      </c>
      <c r="V182" s="10"/>
      <c r="W182" s="10"/>
      <c r="X182" s="26"/>
      <c r="Y182" s="11"/>
    </row>
    <row r="183" spans="1:27" ht="15.75" customHeight="1" x14ac:dyDescent="0.25">
      <c r="A183" s="62"/>
      <c r="B183" s="62"/>
      <c r="C183" s="41" t="s">
        <v>24</v>
      </c>
      <c r="D183" s="41"/>
      <c r="E183" s="41"/>
      <c r="F183" s="41"/>
      <c r="G183" s="41"/>
      <c r="H183" s="47"/>
      <c r="I183" s="35"/>
      <c r="J183" s="19"/>
      <c r="K183" s="101"/>
      <c r="L183" s="101"/>
      <c r="M183" s="101"/>
      <c r="N183" s="101"/>
      <c r="O183" s="101"/>
      <c r="P183" s="102"/>
      <c r="Q183" s="101"/>
      <c r="R183" s="104" t="s">
        <v>26</v>
      </c>
      <c r="S183" s="103"/>
      <c r="T183" s="105"/>
      <c r="U183" s="103"/>
      <c r="V183" s="106"/>
      <c r="W183" s="106"/>
      <c r="X183" s="107"/>
      <c r="Y183" s="108"/>
    </row>
    <row r="184" spans="1:27" ht="10.5" customHeight="1" x14ac:dyDescent="0.25">
      <c r="A184" s="109"/>
      <c r="B184" s="109"/>
      <c r="C184" s="110"/>
      <c r="D184" s="111"/>
      <c r="E184" s="111"/>
      <c r="F184" s="111"/>
      <c r="G184" s="111"/>
      <c r="H184" s="112"/>
      <c r="I184" s="113"/>
      <c r="J184" s="114"/>
      <c r="K184" s="110"/>
      <c r="L184" s="110"/>
      <c r="M184" s="110"/>
      <c r="N184" s="110"/>
      <c r="O184" s="110"/>
      <c r="P184" s="115"/>
      <c r="Q184" s="110"/>
      <c r="R184" s="117"/>
      <c r="S184" s="116"/>
      <c r="T184" s="118"/>
      <c r="U184" s="116"/>
      <c r="V184" s="119"/>
      <c r="W184" s="119"/>
      <c r="X184" s="120"/>
      <c r="Y184" s="121"/>
    </row>
    <row r="185" spans="1:27" ht="15.75" customHeight="1" x14ac:dyDescent="0.25"/>
    <row r="186" spans="1:27" ht="15.75" customHeight="1" x14ac:dyDescent="0.25"/>
    <row r="187" spans="1:27" ht="15.75" customHeight="1" x14ac:dyDescent="0.25"/>
    <row r="188" spans="1:27" ht="15.75" customHeight="1" x14ac:dyDescent="0.25"/>
    <row r="189" spans="1:27" ht="15.75" customHeight="1" x14ac:dyDescent="0.25"/>
    <row r="190" spans="1:27" ht="15.75" customHeight="1" x14ac:dyDescent="0.25"/>
    <row r="191" spans="1:27" ht="15.75" customHeight="1" x14ac:dyDescent="0.25"/>
    <row r="192" spans="1:27" ht="21" customHeight="1" x14ac:dyDescent="0.25"/>
    <row r="193" ht="21" customHeight="1" x14ac:dyDescent="0.25"/>
    <row r="194" ht="21" customHeight="1" x14ac:dyDescent="0.25"/>
  </sheetData>
  <mergeCells count="30">
    <mergeCell ref="A1:C1"/>
    <mergeCell ref="T5:T7"/>
    <mergeCell ref="X5:Y6"/>
    <mergeCell ref="V5:W6"/>
    <mergeCell ref="R6:R7"/>
    <mergeCell ref="A5:R5"/>
    <mergeCell ref="Q2:R2"/>
    <mergeCell ref="A2:C2"/>
    <mergeCell ref="A3:C3"/>
    <mergeCell ref="R181:S181"/>
    <mergeCell ref="A6:A7"/>
    <mergeCell ref="C6:C7"/>
    <mergeCell ref="I6:K6"/>
    <mergeCell ref="D6:H6"/>
    <mergeCell ref="L6:Q6"/>
    <mergeCell ref="D3:E3"/>
    <mergeCell ref="B8:B19"/>
    <mergeCell ref="B20:B31"/>
    <mergeCell ref="B32:B43"/>
    <mergeCell ref="B44:B55"/>
    <mergeCell ref="B56:B67"/>
    <mergeCell ref="B68:B79"/>
    <mergeCell ref="B140:B151"/>
    <mergeCell ref="B80:B91"/>
    <mergeCell ref="B92:B103"/>
    <mergeCell ref="B104:B115"/>
    <mergeCell ref="B116:B127"/>
    <mergeCell ref="B128:B139"/>
    <mergeCell ref="B164:B175"/>
    <mergeCell ref="B152:B163"/>
  </mergeCells>
  <conditionalFormatting sqref="I8:I175">
    <cfRule type="expression" dxfId="0" priority="1">
      <formula>$J8=" "</formula>
    </cfRule>
  </conditionalFormatting>
  <pageMargins left="0.15748031496062992" right="0.23622047244094491" top="0.23622047244094491" bottom="0.39370078740157483" header="0.23622047244094491" footer="0.15748031496062992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bordro</vt:lpstr>
      <vt:lpstr>bordro!Yazdırma_Alanı</vt:lpstr>
      <vt:lpstr>bordro!Yazdırma_Başlıkları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iht</dc:creator>
  <cp:lastModifiedBy>ismail başaran</cp:lastModifiedBy>
  <cp:lastPrinted>2021-06-22T11:44:01Z</cp:lastPrinted>
  <dcterms:created xsi:type="dcterms:W3CDTF">2014-06-23T12:03:56Z</dcterms:created>
  <dcterms:modified xsi:type="dcterms:W3CDTF">2024-07-12T06:39:51Z</dcterms:modified>
</cp:coreProperties>
</file>